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jana\Desktop\PREVERJANJE 2019\"/>
    </mc:Choice>
  </mc:AlternateContent>
  <bookViews>
    <workbookView xWindow="0" yWindow="0" windowWidth="7470" windowHeight="2760" firstSheet="1" activeTab="1"/>
  </bookViews>
  <sheets>
    <sheet name="List1" sheetId="60" r:id="rId1"/>
    <sheet name="Podatki o gosp. subjektu" sheetId="52" r:id="rId2"/>
    <sheet name="SKLOP 1 Mleko in ..." sheetId="37" r:id="rId3"/>
    <sheet name="SKLOP 2 Meso in.." sheetId="36" r:id="rId4"/>
    <sheet name="SKLOP 3 DELIKATESA, SIRI" sheetId="35" r:id="rId5"/>
    <sheet name="SKLOP 4 SPB" sheetId="34" r:id="rId6"/>
    <sheet name="SKLOP 5 zam. živila, zelenjava " sheetId="33" r:id="rId7"/>
    <sheet name="SKLOP 6 ZAMRZN. ŽIVIL -priloge" sheetId="58" r:id="rId8"/>
    <sheet name=" SKLOP 7 RIBE sveže in zamrznje" sheetId="59" r:id="rId9"/>
    <sheet name="SKLOP 8 KRUH IN PEKOVSKI IZDELK" sheetId="32" r:id="rId10"/>
    <sheet name="SKLOP 9 - SLAŠČICE" sheetId="31" r:id="rId11"/>
    <sheet name="SKLOP 10 PICE" sheetId="29" r:id="rId12"/>
    <sheet name="SKLOP 11 SADJE..." sheetId="30" r:id="rId13"/>
    <sheet name="SKLOP 12 DIETNI IZDELKI" sheetId="40" r:id="rId14"/>
    <sheet name="SKLOP 13 Eko MLEČNI IZD, KEFIR" sheetId="25" r:id="rId15"/>
  </sheets>
  <definedNames>
    <definedName name="_xlnm._FilterDatabase" localSheetId="3" hidden="1">'SKLOP 2 Meso in..'!$A$14:$I$63</definedName>
    <definedName name="_xlnm._FilterDatabase" localSheetId="5" hidden="1">'SKLOP 4 SPB'!$A$14:$I$207</definedName>
    <definedName name="_xlnm.Print_Titles" localSheetId="2">'SKLOP 1 Mleko in ...'!$14:$15</definedName>
    <definedName name="_xlnm.Print_Titles" localSheetId="12">'SKLOP 11 SADJE...'!$14:$15</definedName>
    <definedName name="_xlnm.Print_Titles" localSheetId="13">'SKLOP 12 DIETNI IZDELKI'!$14:$15</definedName>
    <definedName name="_xlnm.Print_Titles" localSheetId="14">'SKLOP 13 Eko MLEČNI IZD, KEFIR'!$14:$15</definedName>
    <definedName name="_xlnm.Print_Titles" localSheetId="3">'SKLOP 2 Meso in..'!$14:$15</definedName>
    <definedName name="_xlnm.Print_Titles" localSheetId="5">'SKLOP 4 SPB'!$14:$15</definedName>
    <definedName name="_xlnm.Print_Titles" localSheetId="6">'SKLOP 5 zam. živila, zelenjava '!$14:$15</definedName>
    <definedName name="_xlnm.Print_Titles" localSheetId="7">'SKLOP 6 ZAMRZN. ŽIVIL -priloge'!$14:$15</definedName>
    <definedName name="_xlnm.Print_Titles" localSheetId="9">'SKLOP 8 KRUH IN PEKOVSKI IZDELK'!$14:$15</definedName>
    <definedName name="_xlnm.Print_Titles" localSheetId="10">'SKLOP 9 - SLAŠČICE'!$14:$15</definedName>
  </definedNames>
  <calcPr calcId="152511"/>
</workbook>
</file>

<file path=xl/calcChain.xml><?xml version="1.0" encoding="utf-8"?>
<calcChain xmlns="http://schemas.openxmlformats.org/spreadsheetml/2006/main">
  <c r="L17" i="60" l="1"/>
  <c r="L18" i="60"/>
  <c r="L16" i="60"/>
  <c r="H16" i="60"/>
  <c r="H17" i="60"/>
  <c r="G39" i="60"/>
  <c r="P38" i="60"/>
  <c r="N38" i="60"/>
  <c r="L38" i="60"/>
  <c r="I38" i="60"/>
  <c r="H38" i="60"/>
  <c r="P37" i="60"/>
  <c r="N37" i="60"/>
  <c r="L37" i="60"/>
  <c r="I37" i="60"/>
  <c r="H37" i="60"/>
  <c r="P36" i="60"/>
  <c r="N36" i="60"/>
  <c r="L36" i="60"/>
  <c r="I36" i="60"/>
  <c r="H36" i="60"/>
  <c r="P35" i="60"/>
  <c r="N35" i="60"/>
  <c r="L35" i="60"/>
  <c r="I35" i="60"/>
  <c r="Q35" i="60" s="1"/>
  <c r="H35" i="60"/>
  <c r="P34" i="60"/>
  <c r="N34" i="60"/>
  <c r="L34" i="60"/>
  <c r="I34" i="60"/>
  <c r="H34" i="60"/>
  <c r="P33" i="60"/>
  <c r="N33" i="60"/>
  <c r="L33" i="60"/>
  <c r="H33" i="60"/>
  <c r="P32" i="60"/>
  <c r="N32" i="60"/>
  <c r="L32" i="60"/>
  <c r="I32" i="60"/>
  <c r="H32" i="60"/>
  <c r="P31" i="60"/>
  <c r="N31" i="60"/>
  <c r="L31" i="60"/>
  <c r="I31" i="60"/>
  <c r="H31" i="60"/>
  <c r="P30" i="60"/>
  <c r="N30" i="60"/>
  <c r="L30" i="60"/>
  <c r="H30" i="60"/>
  <c r="P29" i="60"/>
  <c r="N29" i="60"/>
  <c r="L29" i="60"/>
  <c r="I29" i="60"/>
  <c r="H29" i="60"/>
  <c r="P28" i="60"/>
  <c r="N28" i="60"/>
  <c r="L28" i="60"/>
  <c r="I28" i="60"/>
  <c r="H28" i="60"/>
  <c r="P27" i="60"/>
  <c r="N27" i="60"/>
  <c r="L27" i="60"/>
  <c r="Q27" i="60" s="1"/>
  <c r="H27" i="60"/>
  <c r="P26" i="60"/>
  <c r="N26" i="60"/>
  <c r="L26" i="60"/>
  <c r="I26" i="60"/>
  <c r="H26" i="60"/>
  <c r="P25" i="60"/>
  <c r="N25" i="60"/>
  <c r="L25" i="60"/>
  <c r="I25" i="60"/>
  <c r="H25" i="60"/>
  <c r="P24" i="60"/>
  <c r="N24" i="60"/>
  <c r="L24" i="60"/>
  <c r="I24" i="60"/>
  <c r="H24" i="60"/>
  <c r="P23" i="60"/>
  <c r="N23" i="60"/>
  <c r="L23" i="60"/>
  <c r="I23" i="60"/>
  <c r="H23" i="60"/>
  <c r="P22" i="60"/>
  <c r="N22" i="60"/>
  <c r="L22" i="60"/>
  <c r="I22" i="60"/>
  <c r="H22" i="60"/>
  <c r="P21" i="60"/>
  <c r="N21" i="60"/>
  <c r="L21" i="60"/>
  <c r="H21" i="60"/>
  <c r="P20" i="60"/>
  <c r="N20" i="60"/>
  <c r="L20" i="60"/>
  <c r="I20" i="60"/>
  <c r="H20" i="60"/>
  <c r="P19" i="60"/>
  <c r="N19" i="60"/>
  <c r="L19" i="60"/>
  <c r="I19" i="60"/>
  <c r="H19" i="60"/>
  <c r="P18" i="60"/>
  <c r="N18" i="60"/>
  <c r="I18" i="60"/>
  <c r="H18" i="60"/>
  <c r="P17" i="60"/>
  <c r="N17" i="60"/>
  <c r="I17" i="60"/>
  <c r="P16" i="60"/>
  <c r="N16" i="60"/>
  <c r="I16" i="60"/>
  <c r="P15" i="60"/>
  <c r="N15" i="60"/>
  <c r="L15" i="60"/>
  <c r="I15" i="60"/>
  <c r="H15" i="60"/>
  <c r="P14" i="60"/>
  <c r="N14" i="60"/>
  <c r="L14" i="60"/>
  <c r="I14" i="60"/>
  <c r="Q14" i="60" s="1"/>
  <c r="H14" i="60"/>
  <c r="P13" i="60"/>
  <c r="N13" i="60"/>
  <c r="L13" i="60"/>
  <c r="I13" i="60"/>
  <c r="H13" i="60"/>
  <c r="P12" i="60"/>
  <c r="N12" i="60"/>
  <c r="L12" i="60"/>
  <c r="I12" i="60"/>
  <c r="Q12" i="60" s="1"/>
  <c r="H12" i="60"/>
  <c r="P11" i="60"/>
  <c r="N11" i="60"/>
  <c r="L11" i="60"/>
  <c r="I11" i="60"/>
  <c r="H11" i="60"/>
  <c r="P10" i="60"/>
  <c r="N10" i="60"/>
  <c r="L10" i="60"/>
  <c r="I10" i="60"/>
  <c r="H10" i="60"/>
  <c r="P9" i="60"/>
  <c r="N9" i="60"/>
  <c r="L9" i="60"/>
  <c r="I9" i="60"/>
  <c r="H9" i="60"/>
  <c r="Q18" i="60" l="1"/>
  <c r="Q20" i="60"/>
  <c r="Q21" i="60"/>
  <c r="Q23" i="60"/>
  <c r="Q25" i="60"/>
  <c r="Q28" i="60"/>
  <c r="Q32" i="60"/>
  <c r="Q33" i="60"/>
  <c r="Q37" i="60"/>
  <c r="Q9" i="60"/>
  <c r="Q39" i="60" s="1"/>
  <c r="Q11" i="60"/>
  <c r="Q13" i="60"/>
  <c r="Q15" i="60"/>
  <c r="Q16" i="60"/>
  <c r="Q19" i="60"/>
  <c r="Q24" i="60"/>
  <c r="Q26" i="60"/>
  <c r="Q29" i="60"/>
  <c r="Q30" i="60"/>
  <c r="Q31" i="60"/>
  <c r="Q38" i="60"/>
  <c r="Q10" i="60"/>
  <c r="Q17" i="60"/>
  <c r="Q22" i="60"/>
  <c r="Q34" i="60"/>
  <c r="Q36" i="60"/>
  <c r="H39" i="60"/>
  <c r="I31" i="25" l="1"/>
  <c r="I108" i="30"/>
  <c r="I32" i="31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0" i="34"/>
  <c r="I51" i="34"/>
  <c r="I52" i="34"/>
  <c r="I53" i="34"/>
  <c r="I54" i="34"/>
  <c r="I55" i="34"/>
  <c r="I56" i="34"/>
  <c r="I57" i="34"/>
  <c r="I58" i="34"/>
  <c r="I59" i="34"/>
  <c r="I60" i="34"/>
  <c r="I61" i="34"/>
  <c r="I62" i="34"/>
  <c r="I63" i="34"/>
  <c r="I64" i="34"/>
  <c r="I65" i="34"/>
  <c r="I66" i="34"/>
  <c r="I67" i="34"/>
  <c r="I68" i="34"/>
  <c r="I69" i="34"/>
  <c r="I70" i="34"/>
  <c r="I71" i="34"/>
  <c r="I72" i="34"/>
  <c r="I73" i="34"/>
  <c r="I74" i="34"/>
  <c r="I75" i="34"/>
  <c r="I76" i="34"/>
  <c r="I77" i="34"/>
  <c r="I78" i="34"/>
  <c r="I79" i="34"/>
  <c r="I80" i="34"/>
  <c r="I81" i="34"/>
  <c r="I82" i="34"/>
  <c r="I83" i="34"/>
  <c r="I84" i="34"/>
  <c r="I85" i="34"/>
  <c r="I86" i="34"/>
  <c r="I87" i="34"/>
  <c r="I88" i="34"/>
  <c r="I89" i="34"/>
  <c r="I90" i="34"/>
  <c r="I91" i="34"/>
  <c r="I92" i="34"/>
  <c r="I93" i="34"/>
  <c r="I94" i="34"/>
  <c r="I95" i="34"/>
  <c r="I96" i="34"/>
  <c r="I97" i="34"/>
  <c r="I98" i="34"/>
  <c r="I99" i="34"/>
  <c r="I100" i="34"/>
  <c r="I101" i="34"/>
  <c r="I102" i="34"/>
  <c r="I103" i="34"/>
  <c r="I104" i="34"/>
  <c r="I105" i="34"/>
  <c r="I106" i="34"/>
  <c r="I107" i="34"/>
  <c r="I108" i="34"/>
  <c r="I109" i="34"/>
  <c r="I110" i="34"/>
  <c r="I111" i="34"/>
  <c r="I112" i="34"/>
  <c r="I113" i="34"/>
  <c r="I114" i="34"/>
  <c r="I115" i="34"/>
  <c r="I116" i="34"/>
  <c r="I117" i="34"/>
  <c r="I118" i="34"/>
  <c r="I119" i="34"/>
  <c r="I120" i="34"/>
  <c r="I121" i="34"/>
  <c r="I122" i="34"/>
  <c r="I123" i="34"/>
  <c r="I124" i="34"/>
  <c r="I125" i="34"/>
  <c r="I126" i="34"/>
  <c r="I127" i="34"/>
  <c r="I128" i="34"/>
  <c r="I129" i="34"/>
  <c r="I130" i="34"/>
  <c r="I131" i="34"/>
  <c r="I132" i="34"/>
  <c r="I133" i="34"/>
  <c r="I134" i="34"/>
  <c r="I135" i="34"/>
  <c r="I136" i="34"/>
  <c r="I137" i="34"/>
  <c r="I138" i="34"/>
  <c r="I139" i="34"/>
  <c r="I140" i="34"/>
  <c r="I141" i="34"/>
  <c r="I142" i="34"/>
  <c r="I143" i="34"/>
  <c r="I144" i="34"/>
  <c r="I145" i="34"/>
  <c r="I146" i="34"/>
  <c r="I147" i="34"/>
  <c r="I148" i="34"/>
  <c r="I149" i="34"/>
  <c r="I150" i="34"/>
  <c r="I151" i="34"/>
  <c r="I152" i="34"/>
  <c r="I153" i="34"/>
  <c r="I154" i="34"/>
  <c r="I155" i="34"/>
  <c r="I156" i="34"/>
  <c r="I157" i="34"/>
  <c r="I158" i="34"/>
  <c r="I159" i="34"/>
  <c r="I160" i="34"/>
  <c r="I161" i="34"/>
  <c r="I162" i="34"/>
  <c r="I163" i="34"/>
  <c r="I164" i="34"/>
  <c r="I165" i="34"/>
  <c r="I166" i="34"/>
  <c r="I167" i="34"/>
  <c r="I168" i="34"/>
  <c r="I169" i="34"/>
  <c r="I170" i="34"/>
  <c r="I171" i="34"/>
  <c r="I172" i="34"/>
  <c r="I173" i="34"/>
  <c r="I174" i="34"/>
  <c r="I175" i="34"/>
  <c r="I176" i="34"/>
  <c r="I177" i="34"/>
  <c r="I178" i="34"/>
  <c r="I179" i="34"/>
  <c r="I180" i="34"/>
  <c r="I181" i="34"/>
  <c r="I182" i="34"/>
  <c r="I183" i="34"/>
  <c r="I184" i="34"/>
  <c r="I185" i="34"/>
  <c r="I186" i="34"/>
  <c r="I187" i="34"/>
  <c r="I188" i="34"/>
  <c r="I189" i="34"/>
  <c r="I190" i="34"/>
  <c r="I191" i="34"/>
  <c r="I192" i="34"/>
  <c r="I193" i="34"/>
  <c r="I194" i="34"/>
  <c r="I195" i="34"/>
  <c r="I196" i="34"/>
  <c r="I197" i="34"/>
  <c r="I198" i="34"/>
  <c r="I199" i="34"/>
  <c r="I200" i="34"/>
  <c r="I201" i="34"/>
  <c r="I202" i="34"/>
  <c r="I203" i="34"/>
  <c r="I17" i="34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L108" i="30"/>
  <c r="K108" i="30"/>
  <c r="J108" i="30"/>
  <c r="I107" i="30"/>
  <c r="I106" i="30"/>
  <c r="I105" i="30"/>
  <c r="I104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3" i="30"/>
  <c r="I52" i="30"/>
  <c r="I51" i="30"/>
  <c r="I50" i="30"/>
  <c r="I49" i="30"/>
  <c r="I48" i="30"/>
  <c r="I47" i="30"/>
  <c r="I46" i="30"/>
  <c r="I45" i="30"/>
  <c r="I44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11" i="30" l="1"/>
  <c r="I17" i="29"/>
  <c r="I18" i="29"/>
  <c r="I24" i="59"/>
  <c r="I31" i="36"/>
  <c r="L40" i="33" l="1"/>
  <c r="K40" i="33"/>
  <c r="J40" i="33"/>
  <c r="I39" i="33"/>
  <c r="I38" i="33"/>
  <c r="I37" i="33"/>
  <c r="I36" i="33"/>
  <c r="I35" i="33"/>
  <c r="I34" i="33"/>
  <c r="I33" i="33"/>
  <c r="I32" i="33"/>
  <c r="I31" i="33"/>
  <c r="I30" i="33"/>
  <c r="I29" i="33"/>
  <c r="I28" i="33"/>
  <c r="I27" i="33"/>
  <c r="I26" i="33"/>
  <c r="I25" i="33"/>
  <c r="I24" i="33"/>
  <c r="I23" i="33"/>
  <c r="I22" i="33"/>
  <c r="I20" i="33"/>
  <c r="I19" i="33"/>
  <c r="I18" i="33"/>
  <c r="I17" i="33"/>
  <c r="I40" i="33" l="1"/>
  <c r="I41" i="33" s="1"/>
  <c r="I43" i="33" s="1"/>
  <c r="L204" i="34" l="1"/>
  <c r="I16" i="34"/>
  <c r="I29" i="36" l="1"/>
  <c r="I27" i="36"/>
  <c r="J40" i="35"/>
  <c r="I33" i="35"/>
  <c r="I32" i="35"/>
  <c r="I31" i="35"/>
  <c r="I30" i="35"/>
  <c r="I32" i="58"/>
  <c r="I23" i="31" l="1"/>
  <c r="I22" i="31"/>
  <c r="I31" i="58"/>
  <c r="I36" i="36"/>
  <c r="I54" i="36" l="1"/>
  <c r="I18" i="32" l="1"/>
  <c r="I19" i="32"/>
  <c r="I20" i="32"/>
  <c r="I35" i="36" l="1"/>
  <c r="I33" i="36"/>
  <c r="J31" i="25" l="1"/>
  <c r="J46" i="40"/>
  <c r="K46" i="40"/>
  <c r="L46" i="40"/>
  <c r="J19" i="29"/>
  <c r="K19" i="29"/>
  <c r="L19" i="29"/>
  <c r="J32" i="31"/>
  <c r="K32" i="31"/>
  <c r="L32" i="31"/>
  <c r="J61" i="32"/>
  <c r="K61" i="32"/>
  <c r="L61" i="32"/>
  <c r="J30" i="59"/>
  <c r="K30" i="59"/>
  <c r="L30" i="59"/>
  <c r="J33" i="58"/>
  <c r="K33" i="58"/>
  <c r="L33" i="58"/>
  <c r="J204" i="34"/>
  <c r="K204" i="34"/>
  <c r="I23" i="36"/>
  <c r="K40" i="35"/>
  <c r="L40" i="35"/>
  <c r="I20" i="35"/>
  <c r="K60" i="36"/>
  <c r="J60" i="36"/>
  <c r="K66" i="37"/>
  <c r="L66" i="37"/>
  <c r="J66" i="37"/>
  <c r="I46" i="36" l="1"/>
  <c r="I44" i="36"/>
  <c r="I26" i="59" l="1"/>
  <c r="I27" i="59"/>
  <c r="I28" i="59"/>
  <c r="I29" i="25"/>
  <c r="I30" i="25"/>
  <c r="I31" i="31" l="1"/>
  <c r="I29" i="59"/>
  <c r="I18" i="59"/>
  <c r="I23" i="59"/>
  <c r="I22" i="59"/>
  <c r="I21" i="59"/>
  <c r="I20" i="59"/>
  <c r="I19" i="59"/>
  <c r="I17" i="59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55" i="36"/>
  <c r="I34" i="37"/>
  <c r="I33" i="37"/>
  <c r="I33" i="58" l="1"/>
  <c r="I36" i="58" s="1"/>
  <c r="I204" i="34"/>
  <c r="I30" i="59"/>
  <c r="I33" i="59" s="1"/>
  <c r="I207" i="34" l="1"/>
  <c r="I16" i="32"/>
  <c r="I17" i="32"/>
  <c r="I61" i="32" l="1"/>
  <c r="I54" i="37"/>
  <c r="I21" i="25" l="1"/>
  <c r="I16" i="35" l="1"/>
  <c r="I18" i="35"/>
  <c r="I19" i="35"/>
  <c r="I21" i="35"/>
  <c r="I22" i="35"/>
  <c r="I17" i="35"/>
  <c r="I23" i="35"/>
  <c r="I24" i="35"/>
  <c r="I25" i="35"/>
  <c r="I26" i="35"/>
  <c r="I27" i="35"/>
  <c r="I28" i="35"/>
  <c r="I29" i="35"/>
  <c r="I35" i="35"/>
  <c r="I36" i="35"/>
  <c r="I37" i="35"/>
  <c r="I38" i="35"/>
  <c r="I39" i="35"/>
  <c r="I58" i="36"/>
  <c r="I40" i="35" l="1"/>
  <c r="I43" i="35" s="1"/>
  <c r="I49" i="36"/>
  <c r="I43" i="37"/>
  <c r="I44" i="37"/>
  <c r="I42" i="37"/>
  <c r="I16" i="25" l="1"/>
  <c r="I17" i="25"/>
  <c r="I18" i="25"/>
  <c r="I19" i="25"/>
  <c r="I28" i="25"/>
  <c r="I22" i="25"/>
  <c r="I25" i="25" l="1"/>
  <c r="I26" i="25"/>
  <c r="I24" i="25"/>
  <c r="I23" i="25"/>
  <c r="I27" i="25"/>
  <c r="I20" i="25"/>
  <c r="I16" i="29"/>
  <c r="I16" i="40"/>
  <c r="I65" i="37"/>
  <c r="I53" i="37"/>
  <c r="I20" i="36"/>
  <c r="I29" i="37"/>
  <c r="I56" i="37"/>
  <c r="I16" i="31"/>
  <c r="I17" i="31"/>
  <c r="I18" i="31"/>
  <c r="I19" i="31"/>
  <c r="I20" i="31"/>
  <c r="I21" i="31"/>
  <c r="I24" i="31"/>
  <c r="I25" i="31"/>
  <c r="I26" i="31"/>
  <c r="I27" i="31"/>
  <c r="I28" i="31"/>
  <c r="I29" i="31"/>
  <c r="I30" i="31"/>
  <c r="I17" i="37"/>
  <c r="I18" i="37"/>
  <c r="I19" i="37"/>
  <c r="I20" i="37"/>
  <c r="I21" i="37"/>
  <c r="I22" i="37"/>
  <c r="I23" i="37"/>
  <c r="I25" i="37"/>
  <c r="I26" i="37"/>
  <c r="I27" i="37"/>
  <c r="I28" i="37"/>
  <c r="I30" i="37"/>
  <c r="I31" i="37"/>
  <c r="I32" i="37"/>
  <c r="I35" i="37"/>
  <c r="I37" i="37"/>
  <c r="I38" i="37"/>
  <c r="I39" i="37"/>
  <c r="I40" i="37"/>
  <c r="I41" i="37"/>
  <c r="I45" i="37"/>
  <c r="I47" i="37"/>
  <c r="I48" i="37"/>
  <c r="I49" i="37"/>
  <c r="I50" i="37"/>
  <c r="I51" i="37"/>
  <c r="I52" i="37"/>
  <c r="I55" i="37"/>
  <c r="I58" i="37"/>
  <c r="I59" i="37"/>
  <c r="I60" i="37"/>
  <c r="I61" i="37"/>
  <c r="I62" i="37"/>
  <c r="I63" i="37"/>
  <c r="I64" i="37"/>
  <c r="I16" i="36"/>
  <c r="I17" i="36"/>
  <c r="I18" i="36"/>
  <c r="I19" i="36"/>
  <c r="I21" i="36"/>
  <c r="I22" i="36"/>
  <c r="I24" i="36"/>
  <c r="I25" i="36"/>
  <c r="I26" i="36"/>
  <c r="I28" i="36"/>
  <c r="I30" i="36"/>
  <c r="I32" i="36"/>
  <c r="I34" i="36"/>
  <c r="I37" i="36"/>
  <c r="I38" i="36"/>
  <c r="I39" i="36"/>
  <c r="I40" i="36"/>
  <c r="I41" i="36"/>
  <c r="I42" i="36"/>
  <c r="I43" i="36"/>
  <c r="I45" i="36"/>
  <c r="I47" i="36"/>
  <c r="I48" i="36"/>
  <c r="I50" i="36"/>
  <c r="I51" i="36"/>
  <c r="I52" i="36"/>
  <c r="I53" i="36"/>
  <c r="I56" i="36"/>
  <c r="I57" i="36"/>
  <c r="I59" i="36"/>
  <c r="I34" i="25" l="1"/>
  <c r="I60" i="36"/>
  <c r="I63" i="36" s="1"/>
  <c r="I19" i="29"/>
  <c r="I22" i="29" s="1"/>
  <c r="I46" i="40"/>
  <c r="I64" i="32"/>
  <c r="I66" i="37"/>
  <c r="I69" i="37" s="1"/>
  <c r="I47" i="40" l="1"/>
  <c r="I49" i="40" s="1"/>
  <c r="I35" i="31"/>
  <c r="L60" i="36"/>
</calcChain>
</file>

<file path=xl/comments1.xml><?xml version="1.0" encoding="utf-8"?>
<comments xmlns="http://schemas.openxmlformats.org/spreadsheetml/2006/main">
  <authors>
    <author>*</author>
    <author>Bojana</author>
  </authors>
  <commentList>
    <comment ref="R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ponudba</t>
        </r>
      </text>
    </comment>
    <comment ref="S7" authorId="1" shapeId="0">
      <text>
        <r>
          <rPr>
            <b/>
            <sz val="9"/>
            <color indexed="81"/>
            <rFont val="Segoe UI"/>
            <family val="2"/>
            <charset val="238"/>
          </rPr>
          <t>Bojana:</t>
        </r>
        <r>
          <rPr>
            <sz val="9"/>
            <color indexed="81"/>
            <rFont val="Segoe UI"/>
            <family val="2"/>
            <charset val="238"/>
          </rPr>
          <t xml:space="preserve">
podatki o gos. subjektu</t>
        </r>
      </text>
    </comment>
    <comment ref="T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izpolnjevanju pogojev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posredovanju podatkov</t>
        </r>
      </text>
    </comment>
    <comment ref="V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za pridobitev odebnih podatkov</t>
        </r>
      </text>
    </comment>
    <comment ref="W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neblokiranih računih in plačnih pogojih
</t>
        </r>
      </text>
    </comment>
    <comment ref="X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izpolnjevanju pogodbenih obveznosti</t>
        </r>
      </text>
    </comment>
    <comment ref="Y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upoštevanj predpisov
</t>
        </r>
      </text>
    </comment>
    <comment ref="Z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zagotavljenju letnih količin in dobavo označenih živil, ki so v redračunu označena kot merilo za izbor
</t>
        </r>
      </text>
    </comment>
    <comment ref="AA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izvajanju dobave in kvaliteti živil</t>
        </r>
      </text>
    </comment>
    <comment ref="AB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ustreznosti živil  Eko pridelave
</t>
        </r>
      </text>
    </comment>
    <comment ref="AC7" authorId="0" shapeId="0">
      <text>
        <r>
          <rPr>
            <b/>
            <sz val="8"/>
            <color indexed="81"/>
            <rFont val="Tahoma"/>
            <family val="2"/>
            <charset val="238"/>
          </rPr>
          <t>*okvirni sporazum</t>
        </r>
      </text>
    </comment>
  </commentList>
</comments>
</file>

<file path=xl/sharedStrings.xml><?xml version="1.0" encoding="utf-8"?>
<sst xmlns="http://schemas.openxmlformats.org/spreadsheetml/2006/main" count="2967" uniqueCount="932">
  <si>
    <t>testenine špageti polnozrnati</t>
  </si>
  <si>
    <t>keksi, kot leibnitz, pakirano 250g</t>
  </si>
  <si>
    <t>keksi, polnozrnati, kot grancereale, pakirano 250g</t>
  </si>
  <si>
    <t>pecilni prašek, pakirano 1kg</t>
  </si>
  <si>
    <t>začimba muškatni oreh, kozarček, mali</t>
  </si>
  <si>
    <t>jogurt tekoči, sadni, 3,2%MM -različni okusi  1/1 TT</t>
  </si>
  <si>
    <t>vampi</t>
  </si>
  <si>
    <t xml:space="preserve">vanili sladkor </t>
  </si>
  <si>
    <t>rum</t>
  </si>
  <si>
    <t>Ponudniki morajo ponudbeno ceno artikla z določenim pakiranjem preračunati na zahtevano enoto mere.</t>
  </si>
  <si>
    <t>Vsi artikli morajo ustrezati določbam Uredb in Pravilnikov slovenske in evropske zakonodaje o kakovosti živil, objavljenih v Uradnem listu.</t>
  </si>
  <si>
    <t>KRUH IN PEKOVSKI IZDELKI</t>
  </si>
  <si>
    <t>SUHO SADJE IN OREŠKI</t>
  </si>
  <si>
    <t>Izdelki morajo ustrezati kakovostnemu razredu I, ne smejo biti nagniti, obtolčeni in morajo biti v fazi užitne zrelosti.</t>
  </si>
  <si>
    <t>PICE</t>
  </si>
  <si>
    <t>Čas dostave: DNEVNO SVEŽE od 6.00 do 9.00, oziroma po dogovoru .</t>
  </si>
  <si>
    <t>EKO MLEKO IN MLEČNI IZDELKI</t>
  </si>
  <si>
    <t xml:space="preserve">keksi, obliti s čokolado, kot domačica </t>
  </si>
  <si>
    <t>Ponudnik mora naročniku ponuditi blago po ceni, v kateri je že vključeno konfekcioniranje mesa in mesnih izdelkov na podlagi zahtev naročnika</t>
  </si>
  <si>
    <t>DELIKATESNI IZDELKI IN SIRI</t>
  </si>
  <si>
    <t xml:space="preserve">moka bela mehka T500 </t>
  </si>
  <si>
    <t>moka pirina</t>
  </si>
  <si>
    <t xml:space="preserve">riž neoluščeni, rjavi </t>
  </si>
  <si>
    <t>olje olivno ekstra deviško</t>
  </si>
  <si>
    <t>95.</t>
  </si>
  <si>
    <t>96.</t>
  </si>
  <si>
    <t>97.</t>
  </si>
  <si>
    <t xml:space="preserve"> </t>
  </si>
  <si>
    <t>MLEKO IN MLEČNI IZDELKI</t>
  </si>
  <si>
    <t>naša šifra</t>
  </si>
  <si>
    <t>enota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</si>
  <si>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</si>
  <si>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</si>
  <si>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</si>
  <si>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</si>
  <si>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</si>
  <si>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</si>
  <si>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</si>
  <si>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</si>
  <si>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</si>
  <si>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</t>
  </si>
  <si>
    <t>kom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</si>
  <si>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</si>
  <si>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</si>
  <si>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</si>
  <si>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</si>
  <si>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</si>
  <si>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</si>
  <si>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</si>
  <si>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</si>
  <si>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</si>
  <si>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</si>
  <si>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</si>
  <si>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</si>
  <si>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</si>
  <si>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</si>
  <si>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</si>
  <si>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</si>
  <si>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SIRI, TOPLJENI SIR IN NAMAZI:</t>
  </si>
  <si>
    <t>26.</t>
  </si>
  <si>
    <t>27.</t>
  </si>
  <si>
    <t>28.</t>
  </si>
  <si>
    <t>29.</t>
  </si>
  <si>
    <t>30.</t>
  </si>
  <si>
    <t>kg</t>
  </si>
  <si>
    <t>31.</t>
  </si>
  <si>
    <t>32.</t>
  </si>
  <si>
    <t>33.</t>
  </si>
  <si>
    <t>sir za žar</t>
  </si>
  <si>
    <t>34.</t>
  </si>
  <si>
    <t>SMETANE, SKUTE: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</si>
  <si>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</si>
  <si>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</si>
  <si>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</si>
  <si>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</si>
  <si>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</si>
  <si>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</si>
  <si>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</si>
  <si>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</si>
  <si>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</si>
  <si>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</si>
  <si>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</si>
  <si>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</si>
  <si>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PUDINGI, SLADOLEDI</t>
  </si>
  <si>
    <t>47.</t>
  </si>
  <si>
    <t>48.</t>
  </si>
  <si>
    <t>49.</t>
  </si>
  <si>
    <t>50.</t>
  </si>
  <si>
    <t>51.</t>
  </si>
  <si>
    <t>52.</t>
  </si>
  <si>
    <t>53.</t>
  </si>
  <si>
    <t>SKUPNA VREDNOST predračuna brez DDV</t>
  </si>
  <si>
    <t>SKUPAJ Z DDV</t>
  </si>
  <si>
    <t>Posebne zahteve:</t>
  </si>
  <si>
    <t>Izdelki morajo biti primerno pakirani, da so zaščiteni pred vremenskimi in drugimi zunanjimi vplivi.</t>
  </si>
  <si>
    <t>Naročnik lahko zahteva proizvodne specifikacije za dobavljene izdelke.</t>
  </si>
  <si>
    <t>Žig:</t>
  </si>
  <si>
    <t>Podpis odgovorne osebe poonudnika:</t>
  </si>
  <si>
    <t>svinjska ribica</t>
  </si>
  <si>
    <t>ražnjiči -nabodala- svinjsko meso z zelenjavo</t>
  </si>
  <si>
    <t>ražnjiči -nabodala- svinjsko  meso</t>
  </si>
  <si>
    <t>telečje meso - stegno</t>
  </si>
  <si>
    <t>Srednja šola Josipa Jurčiča Ivančna Gorica</t>
  </si>
  <si>
    <t>Naročnik:</t>
  </si>
  <si>
    <t>Ponudnik:</t>
  </si>
  <si>
    <t>okvirna količina</t>
  </si>
  <si>
    <t>cena brez DDV/enoto</t>
  </si>
  <si>
    <t>% DDV</t>
  </si>
  <si>
    <t>zap. št</t>
  </si>
  <si>
    <t>ARTIKEL/opis</t>
  </si>
  <si>
    <t>Obr:</t>
  </si>
  <si>
    <t>3/1</t>
  </si>
  <si>
    <t>informativno, tip,znamka proizvajalec</t>
  </si>
  <si>
    <t>Vsi artikli morajo ustrezati določbam Uredb in Pravilnikov slovenske in evropske zakonodaje o kakovosti živil, objavljenih v Uradnem listu</t>
  </si>
  <si>
    <t>Ministrstvo za zdravje, 2008 in ne smejo vsebovati gensko spremenjenih organizmov (GSO).</t>
  </si>
  <si>
    <t>Vso dobavljeno blago mora biti opremljeno z deklaracijo v slovenskem jeziku.</t>
  </si>
  <si>
    <t>Ponudnik mora ponuditi vse artikle iz sklopa razen, če ni drugače določeno na predračunu.</t>
  </si>
  <si>
    <t>hrenovke telečje</t>
  </si>
  <si>
    <t>pečenice</t>
  </si>
  <si>
    <t>puranje prsi - file</t>
  </si>
  <si>
    <t>svinjska jetra</t>
  </si>
  <si>
    <t>mast čista</t>
  </si>
  <si>
    <t>1295 Ivančna Gorica</t>
  </si>
  <si>
    <t>pršut kraški</t>
  </si>
  <si>
    <t>pršut kuhan</t>
  </si>
  <si>
    <t>pršut pečen</t>
  </si>
  <si>
    <t>salama pizza šunka</t>
  </si>
  <si>
    <t>sir - edamec</t>
  </si>
  <si>
    <t>sir - gauda</t>
  </si>
  <si>
    <t>sir - jošt</t>
  </si>
  <si>
    <t>sir - jošt dimljeni</t>
  </si>
  <si>
    <t>sir- ementaler</t>
  </si>
  <si>
    <t>SPLOŠNO PREHRAMBENO BLAGO</t>
  </si>
  <si>
    <t>mlinci</t>
  </si>
  <si>
    <t>testenine polžki drobni -brez jajc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</si>
  <si>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</si>
  <si>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</si>
  <si>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</si>
  <si>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</si>
  <si>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</si>
  <si>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</si>
  <si>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</si>
  <si>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</si>
  <si>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</si>
  <si>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</si>
  <si>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</si>
  <si>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</si>
  <si>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</si>
  <si>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</si>
  <si>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</si>
  <si>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</si>
  <si>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</si>
  <si>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</si>
  <si>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</si>
  <si>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</si>
  <si>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kruhovi cmoki</t>
  </si>
  <si>
    <t>ZAMRZNJENO SADJE</t>
  </si>
  <si>
    <t>zamrznjeno sadje borovnice</t>
  </si>
  <si>
    <t>zamrznjeno sadje gozdni sadeži</t>
  </si>
  <si>
    <t>zamrznjeno sadje jagode</t>
  </si>
  <si>
    <t>zamrznjeno sadje maline</t>
  </si>
  <si>
    <t>ZAMRZNJENA ZELANJAVA</t>
  </si>
  <si>
    <t>beluši</t>
  </si>
  <si>
    <t>fižol stročji ( rumen, zelen)</t>
  </si>
  <si>
    <t xml:space="preserve">grah </t>
  </si>
  <si>
    <t>korenje  valovito rezano</t>
  </si>
  <si>
    <t>korenje kocke</t>
  </si>
  <si>
    <t>zelenjavna mešanica mešanica za francosko solato( grah, korenje kocke, krompir kocke)</t>
  </si>
  <si>
    <t>lignji rezani panirani</t>
  </si>
  <si>
    <t>panirane ribje palčke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</si>
  <si>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</si>
  <si>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</si>
  <si>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</si>
  <si>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</si>
  <si>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</si>
  <si>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</si>
  <si>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</si>
  <si>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</si>
  <si>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</si>
  <si>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</si>
  <si>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</si>
  <si>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</si>
  <si>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87.</t>
  </si>
  <si>
    <t>88.</t>
  </si>
  <si>
    <t>89.</t>
  </si>
  <si>
    <t>90.</t>
  </si>
  <si>
    <t>91.</t>
  </si>
  <si>
    <t>92.</t>
  </si>
  <si>
    <t>93.</t>
  </si>
  <si>
    <t>94.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</si>
  <si>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</si>
  <si>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</si>
  <si>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</si>
  <si>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</si>
  <si>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</si>
  <si>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</si>
  <si>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</si>
  <si>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</si>
  <si>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</si>
  <si>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</si>
  <si>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</si>
  <si>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</si>
  <si>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</si>
  <si>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114.</t>
  </si>
  <si>
    <t>115.</t>
  </si>
  <si>
    <t>116.</t>
  </si>
  <si>
    <t>117.</t>
  </si>
  <si>
    <t>120.</t>
  </si>
  <si>
    <t>121.</t>
  </si>
  <si>
    <t>122.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</si>
  <si>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</si>
  <si>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</si>
  <si>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</si>
  <si>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</si>
  <si>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</si>
  <si>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</si>
  <si>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</si>
  <si>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</si>
  <si>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</si>
  <si>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</si>
  <si>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</si>
  <si>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</si>
  <si>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</si>
  <si>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</si>
  <si>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</si>
  <si>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</si>
  <si>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</si>
  <si>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</si>
  <si>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</si>
  <si>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</si>
  <si>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</si>
  <si>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</si>
  <si>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</si>
  <si>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</si>
  <si>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</si>
  <si>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</si>
  <si>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</si>
  <si>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</si>
  <si>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</si>
  <si>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 xml:space="preserve">pire krompir instant </t>
  </si>
  <si>
    <t>prepečenec- navadni</t>
  </si>
  <si>
    <t xml:space="preserve">soda bikarbona </t>
  </si>
  <si>
    <t>čebula</t>
  </si>
  <si>
    <t>začimba kumina mleta  - doza velika</t>
  </si>
  <si>
    <t>začimba lovorjev list  - doza velika</t>
  </si>
  <si>
    <t>začimba majaron-doza velika</t>
  </si>
  <si>
    <t>začimba origano - doza velika</t>
  </si>
  <si>
    <t>začimba paprika mleta sladka  - doza velika</t>
  </si>
  <si>
    <t>začimba peteršilj - doza velika</t>
  </si>
  <si>
    <t>začimba poper črn cel - doza velika</t>
  </si>
  <si>
    <t>čebula bela</t>
  </si>
  <si>
    <t xml:space="preserve">panirane palačinke, kaneloni - s sirom </t>
  </si>
  <si>
    <t>panirane palačinke, kaneloni - z mesom</t>
  </si>
  <si>
    <t>RIBE zamrznjene</t>
  </si>
  <si>
    <t>morski sadeži</t>
  </si>
  <si>
    <t>Kraj in datum:</t>
  </si>
  <si>
    <t>DIETNI IZDELKI</t>
  </si>
  <si>
    <t>zelenjavna mešanica za prilogo , (cvetača, korenje, brokoli)</t>
  </si>
  <si>
    <t>začimba poper črn mleti- doza velika</t>
  </si>
  <si>
    <t xml:space="preserve">začimba-bazilika - doza velika </t>
  </si>
  <si>
    <t>začimbe šetraj - doza velika</t>
  </si>
  <si>
    <t>začimbe timijan - doza velika</t>
  </si>
  <si>
    <t>kruh ajdov</t>
  </si>
  <si>
    <t>kruh črn</t>
  </si>
  <si>
    <t>kruh polbeli</t>
  </si>
  <si>
    <t>kruh polnozrnati</t>
  </si>
  <si>
    <t>kruh pisan</t>
  </si>
  <si>
    <t>kruh graham</t>
  </si>
  <si>
    <t>SADJE, SUHO SADJE IN ZELENJAVA</t>
  </si>
  <si>
    <t xml:space="preserve">ananas </t>
  </si>
  <si>
    <t>avokado</t>
  </si>
  <si>
    <t>borovnice</t>
  </si>
  <si>
    <t>češnje</t>
  </si>
  <si>
    <t>klementine</t>
  </si>
  <si>
    <t>limeta</t>
  </si>
  <si>
    <t>limone</t>
  </si>
  <si>
    <t>mandarine</t>
  </si>
  <si>
    <t>marelice</t>
  </si>
  <si>
    <t>nashi</t>
  </si>
  <si>
    <t>ringlo</t>
  </si>
  <si>
    <t>rozine</t>
  </si>
  <si>
    <t>blitva</t>
  </si>
  <si>
    <t>brokoli</t>
  </si>
  <si>
    <t>brstični ohrovt</t>
  </si>
  <si>
    <t>cvetača</t>
  </si>
  <si>
    <t>čebula mlada z zelenjem</t>
  </si>
  <si>
    <t>fižol stročji</t>
  </si>
  <si>
    <t>fižol zrnje bel</t>
  </si>
  <si>
    <t>fižol zrnje češnjevec</t>
  </si>
  <si>
    <t>janež kormorač</t>
  </si>
  <si>
    <t>krompir</t>
  </si>
  <si>
    <t>melancani</t>
  </si>
  <si>
    <t>motovilec</t>
  </si>
  <si>
    <t>paprika rdeča</t>
  </si>
  <si>
    <t>paprika zelena</t>
  </si>
  <si>
    <t>paradižnik</t>
  </si>
  <si>
    <t>peteršilj list</t>
  </si>
  <si>
    <t>por</t>
  </si>
  <si>
    <t>redkvica rdeča</t>
  </si>
  <si>
    <t>rukola</t>
  </si>
  <si>
    <t>šampinjoni sveži</t>
  </si>
  <si>
    <t>šparglji</t>
  </si>
  <si>
    <t>špinača</t>
  </si>
  <si>
    <t>zelena gomolj</t>
  </si>
  <si>
    <t>zelena list</t>
  </si>
  <si>
    <t>SKLOP</t>
  </si>
  <si>
    <t xml:space="preserve">SLAŠČICE </t>
  </si>
  <si>
    <t>Skupaj                     (okvirna količina x cena brez DDV/enoto)</t>
  </si>
  <si>
    <t>Skupaj                         (okvirna količina x cena brez DDV/enoto)</t>
  </si>
  <si>
    <t>kisla smetana   (mileram), lonček, 400 g</t>
  </si>
  <si>
    <t>sladoled v banjici, različni okusi, diabetični</t>
  </si>
  <si>
    <t>kos</t>
  </si>
  <si>
    <t>skuta, nepasirana z najmanj 35% MM  , vreča 5kg</t>
  </si>
  <si>
    <t>skuta nepasirana, 35%MM, 500g</t>
  </si>
  <si>
    <t>jogurt brez laktoze, različni okusi, 0,5l</t>
  </si>
  <si>
    <t>napitek soja, 1l</t>
  </si>
  <si>
    <t>sladoled v kornetu, različni okusi, 125 ml</t>
  </si>
  <si>
    <t>9. (5*7)</t>
  </si>
  <si>
    <t>kompot ananas, koščki, doza več kot 1kg</t>
  </si>
  <si>
    <t>kompot breskev, koščki, doza več kot 1kg</t>
  </si>
  <si>
    <t>kompot jagoda, doza več kot 1kg</t>
  </si>
  <si>
    <t>kompot marelica, doza več kot 1kg</t>
  </si>
  <si>
    <t>kompot mešani, doza več kot 1kg</t>
  </si>
  <si>
    <t>moka brez glutena</t>
  </si>
  <si>
    <t>testenine špageti, pirini, brez jajc</t>
  </si>
  <si>
    <t>kruhova štruca rezana</t>
  </si>
  <si>
    <t>kruh z ovsenimi kosmiči</t>
  </si>
  <si>
    <t>kruh z manj soli in brez aditivov (Veselko)</t>
  </si>
  <si>
    <t>kruh s semeni (stoletni), model</t>
  </si>
  <si>
    <t>česen</t>
  </si>
  <si>
    <t>Bio kefir navadni 150g</t>
  </si>
  <si>
    <t>Bio kislo mleko 250 g</t>
  </si>
  <si>
    <t>Bio kisla smetana, 200g</t>
  </si>
  <si>
    <t>Kefir (krepko) sadni 150g</t>
  </si>
  <si>
    <t>kruh koruzni, mešani</t>
  </si>
  <si>
    <t>kruh rženi, mešani</t>
  </si>
  <si>
    <t>Gramatura v predračunu je predvidena, če želimo drugačno, je cena enaka preračunani ceni enakega artikla, ki je naveden v predračunu.</t>
  </si>
  <si>
    <t>svinjsko meso stegno, narezano po naročilu (koščki, zrezki)</t>
  </si>
  <si>
    <t>svinjsko meso  pleče narezano po naročilu (koščki, zrezki)</t>
  </si>
  <si>
    <t>salama suha domača-(kot celjska)</t>
  </si>
  <si>
    <t>153.</t>
  </si>
  <si>
    <t>154.</t>
  </si>
  <si>
    <t>155.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</si>
  <si>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</si>
  <si>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</si>
  <si>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</si>
  <si>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</si>
  <si>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</si>
  <si>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</si>
  <si>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</si>
  <si>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</si>
  <si>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</si>
  <si>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</si>
  <si>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</si>
  <si>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</si>
  <si>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</si>
  <si>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</si>
  <si>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</si>
  <si>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</si>
  <si>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</si>
  <si>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</si>
  <si>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</si>
  <si>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</si>
  <si>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178.</t>
  </si>
  <si>
    <t>179.</t>
  </si>
  <si>
    <t>omake za testenine BOLONER , pakirano PVC doza, kot Knorr</t>
  </si>
  <si>
    <t xml:space="preserve">omake za testenine CARBONARO, pakirano PVC doza, kot Knorr </t>
  </si>
  <si>
    <t>omake za testenine NAPOLI, pakirano PVC doza, kot Knorr</t>
  </si>
  <si>
    <t xml:space="preserve">Naročnik si pridržuje pravico od dobavitelja zahtevati potrdilo o odkupu živine oz. lastni vzreji in potrdilo veterinarskega zavoda </t>
  </si>
  <si>
    <t>o zdravstvenem stanju pošiljke.</t>
  </si>
  <si>
    <t>JOGURTI IN MLEČNI NAPITKI</t>
  </si>
  <si>
    <t>veljavnost:</t>
  </si>
  <si>
    <t>DDV 9,5%</t>
  </si>
  <si>
    <t>DDV 22%</t>
  </si>
  <si>
    <t>korenje rdeče</t>
  </si>
  <si>
    <t>korenje  rumeno</t>
  </si>
  <si>
    <t>salama suha, drobno mleta, kot ogrska</t>
  </si>
  <si>
    <t>čaj kamilica  filter , družinsko pakiranje, cca 25 vrečka ali 40 vrečk</t>
  </si>
  <si>
    <t>gostilo, kot gustin</t>
  </si>
  <si>
    <t>koruzni kosmiči, corn flakes, pakirano 1 kg ali več</t>
  </si>
  <si>
    <t xml:space="preserve">kosmiči s čokolado, kroglice, kot Neskvik </t>
  </si>
  <si>
    <t>olive zelene v slanici, brez koščic, kozarec, cca 700 g</t>
  </si>
  <si>
    <t>moka bela ostra T400</t>
  </si>
  <si>
    <t>pšenični zdrob, pakirano 1 kg</t>
  </si>
  <si>
    <t>kava mleta, pakirana 100g, kot BARCAFFE</t>
  </si>
  <si>
    <t>kvas sveži, kocka 42 g</t>
  </si>
  <si>
    <t>mak mleti, cca 200 g</t>
  </si>
  <si>
    <t>napolitanke sadne, pakirano cca 1 kg</t>
  </si>
  <si>
    <t>napolitanke oblite s  čokolado, pakirano cca 1 kg</t>
  </si>
  <si>
    <t>napolitanke lešnik ali čokolada , pakirano cca 1 kg</t>
  </si>
  <si>
    <t>sol morska drobno mleta, 1 kg</t>
  </si>
  <si>
    <t>začimbna mešanica, kot VEGETA, pakirano najmanj 1kg</t>
  </si>
  <si>
    <t xml:space="preserve">začimba cimet, mleti - kozarček mali </t>
  </si>
  <si>
    <t>koruzna moka</t>
  </si>
  <si>
    <t>ajvar nepekoč, cca 700 g kozarec, kakovost kot Natureta</t>
  </si>
  <si>
    <t>bela kava instant, kot Benquick, 400g</t>
  </si>
  <si>
    <t>testenine svedri, ali drugačne oblike, BIO polnozrnati, pakirano 500 g</t>
  </si>
  <si>
    <t>čaj,  hibiskus, filter, 1 kg</t>
  </si>
  <si>
    <t xml:space="preserve">paprika vložena v kisu, cca 700 g </t>
  </si>
  <si>
    <t xml:space="preserve">paprika, vložena v kisu, popečena, cca 700 g </t>
  </si>
  <si>
    <t>olje sončnično, jedilno rafinirano, 1l</t>
  </si>
  <si>
    <t>rdeča pesa v kisu, doza cca 4 kg, kot Natureta</t>
  </si>
  <si>
    <t>riž, za rižote, priloge in sladice, pakirano 1kg, kot Sant Andrea</t>
  </si>
  <si>
    <t>kis vinski, 1l</t>
  </si>
  <si>
    <t>kis jabolčni ,1l</t>
  </si>
  <si>
    <t>feferoni ostri,  kozarec cca 700g</t>
  </si>
  <si>
    <t>hren s smetano ali jabolki, kozarec cca 700 g</t>
  </si>
  <si>
    <t>keksi biskvitni, s koščkom sadja in obliti s čokolado, kot JAFFA</t>
  </si>
  <si>
    <t xml:space="preserve">pirin zdrob </t>
  </si>
  <si>
    <t xml:space="preserve">želatina,v lističih </t>
  </si>
  <si>
    <t>moka ajdova, 1 kg</t>
  </si>
  <si>
    <t>moka polbela, krušna T850</t>
  </si>
  <si>
    <t>kaša prosena</t>
  </si>
  <si>
    <t>kaša ajdova</t>
  </si>
  <si>
    <t>zelenjavni zrezki, kvaliteta Žito</t>
  </si>
  <si>
    <t>Bio maslo</t>
  </si>
  <si>
    <t xml:space="preserve">Bio skutin namaz </t>
  </si>
  <si>
    <t>piškoti čokoladni , enakovredno Organ, cca 175 g</t>
  </si>
  <si>
    <t>testenine kot Organ, jušni rezanci riž &amp; koruza, 375 g</t>
  </si>
  <si>
    <t>piškoti kot Organ, krhki 150g</t>
  </si>
  <si>
    <t>testenine kot Schar, obročki brez glutena, 250g</t>
  </si>
  <si>
    <t>biskvit enakovredno Schar MAGDALENICE BG 200g</t>
  </si>
  <si>
    <t>biskvit enakovredno Schar MERANETTI BG 200g</t>
  </si>
  <si>
    <t>brezglutenske drobtine</t>
  </si>
  <si>
    <t>brezglutenske in brezjajčne testenine špageti, enakovredno Schar</t>
  </si>
  <si>
    <t>brezglutenske mini bagete, brez mlečnih in jajčnih beljakovin, enakovredno Mini Baguette Schar</t>
  </si>
  <si>
    <t>brezglutenski kruh, brez mlečnih, jajčnih in sojinih beljakovin, enakovredno Pan carre Schar</t>
  </si>
  <si>
    <t>čokoladni žitni kosmiči brez glutena, mleka, enakovredno Schar</t>
  </si>
  <si>
    <t>grisini brezglutenski, brez mlečnih, jajčnih in sojinih beljakovin, enakovredno Schar</t>
  </si>
  <si>
    <t>keksi brezglutenski in brez jajcnih beljakovin, enakovredno Biscotti con cioccolato Schar</t>
  </si>
  <si>
    <t>krekerji brezglutenski, brez mlečnih, jajčnih in sojinih beljakovin, enakovredno Schar</t>
  </si>
  <si>
    <t>moka brez glutena za peko peciva</t>
  </si>
  <si>
    <r>
      <t>musli ploščica brez glutena</t>
    </r>
    <r>
      <rPr>
        <sz val="10"/>
        <rFont val="Times New Roman"/>
        <family val="1"/>
        <charset val="238"/>
      </rPr>
      <t/>
    </r>
  </si>
  <si>
    <t>kruh beli, štruca</t>
  </si>
  <si>
    <t>kruh ajdov z orehi</t>
  </si>
  <si>
    <t>feferon sladki, kozarec cca 700 g</t>
  </si>
  <si>
    <t>keksi domači, mašinski,  kot palčke cca 10 cm dolge in 2 cm široke</t>
  </si>
  <si>
    <t>kokos moka</t>
  </si>
  <si>
    <t>kompot višnja, kozarec cca 700 g</t>
  </si>
  <si>
    <t>kus-kus, pakirano 2 do 5 kg</t>
  </si>
  <si>
    <t>moka ržena T1250</t>
  </si>
  <si>
    <t>sladkor kristal beli, 1 kg</t>
  </si>
  <si>
    <t>sladkor kristal rjavi, 1 kg</t>
  </si>
  <si>
    <t>86.</t>
  </si>
  <si>
    <t>98.</t>
  </si>
  <si>
    <t>99.</t>
  </si>
  <si>
    <t>113.</t>
  </si>
  <si>
    <t>123.</t>
  </si>
  <si>
    <t>156.</t>
  </si>
  <si>
    <t>173.</t>
  </si>
  <si>
    <t>brezglutenski kruh</t>
  </si>
  <si>
    <t>kruh hlebec polbeli</t>
  </si>
  <si>
    <t>testenine špageti drobni -brez jajc</t>
  </si>
  <si>
    <t>zdrobovi ocvrtki</t>
  </si>
  <si>
    <t>krompirjevi ocvrtki</t>
  </si>
  <si>
    <t>bučke, narezane na kocke</t>
  </si>
  <si>
    <t>drobtine bele,  refuza</t>
  </si>
  <si>
    <t>banane, cca 150g /kos</t>
  </si>
  <si>
    <t>kaki- vanilija</t>
  </si>
  <si>
    <t>hrenovke piščančje</t>
  </si>
  <si>
    <t>jogurt navadni, 3,2% MM, lonček , 150-180g</t>
  </si>
  <si>
    <t>jogurt tekoči,  naravni  1/1 TT, polnomastni</t>
  </si>
  <si>
    <t>mlečni desert, s čokolado in lešniki, cca 150g</t>
  </si>
  <si>
    <t>sir trdi riban, parmezan 1/1</t>
  </si>
  <si>
    <t>skuta lahka, pasirana 500g</t>
  </si>
  <si>
    <t>puding s smetano (kot maxim), lonček, različni okusi, vanilija, čokolada</t>
  </si>
  <si>
    <t>sladkoled na palčki oblit s čokolado, posut, (lučka, ježek), 80-100ml</t>
  </si>
  <si>
    <t>sladoled v banjici, različni okusi, vanilija, čokolada, sadni</t>
  </si>
  <si>
    <t>puranje prsi v ovitku</t>
  </si>
  <si>
    <t>piščančje prsi v ovitku</t>
  </si>
  <si>
    <t>ekstra domača marmelada marelica, kozarec do 1 kg, sadni delež vsaj 45%, brez konzervansov in sladil</t>
  </si>
  <si>
    <t>ekstra domača marmelada mešana, kozarec do 1 kg, sadni delež vsaj 45%, brez konzervansov in sladil</t>
  </si>
  <si>
    <t>ekstra domača marmelada slivova, kozarec do 1 kg, sadni delež vsaj 45%, brez konzervansov in sladil</t>
  </si>
  <si>
    <t>ekstra domača marmelada jagoda, kozarec do 1 kg, sadni delež vsaj 45%, brez konzervansov in sladil</t>
  </si>
  <si>
    <t>ekstra domača marmelada, vsaj 45% sadnega deleža, mešana, pakirano več kot 1kg, brez konzervansov in sladil</t>
  </si>
  <si>
    <t>fižol rjavi, zrnje, steriliziran doza,  cca 4 kg, kakovost kot Natureta</t>
  </si>
  <si>
    <t>kumarice vložene v kisu,  cca 700 g, delikatesne, kakovost kot Natureta</t>
  </si>
  <si>
    <t>kumarice vložene v kisu, 6-9 cm doza cca 4 kg, kakovost kot Natureta</t>
  </si>
  <si>
    <t>margarina rastlinska  za peko in kuhanje, pakirano 1kg,  kot Rama</t>
  </si>
  <si>
    <t>olje za cvrenje</t>
  </si>
  <si>
    <t>tuna v oljčnem olju, kot rio mare, konzerva 80g</t>
  </si>
  <si>
    <t>118.</t>
  </si>
  <si>
    <t>119.</t>
  </si>
  <si>
    <t xml:space="preserve">kavni nadomestek za pripravo bele kave,  kot proja </t>
  </si>
  <si>
    <t>tip, znamka, proizvajalec</t>
  </si>
  <si>
    <t>jajca, sveža A razreda, velikost L , pakirano 10/1, cena za 1 jajce</t>
  </si>
  <si>
    <t xml:space="preserve">por, rezani </t>
  </si>
  <si>
    <t>žlikrofi</t>
  </si>
  <si>
    <t>RIBE sveže</t>
  </si>
  <si>
    <t>krof z marmelado, 80 g</t>
  </si>
  <si>
    <t>KISANA ZELENJAVA</t>
  </si>
  <si>
    <t>bučke jedilne, podolgovate, zelene ali bele</t>
  </si>
  <si>
    <t>Bio skuta, nepasirana</t>
  </si>
  <si>
    <t>Cesta občine Hirschaid 3</t>
  </si>
  <si>
    <t>MLEKO</t>
  </si>
  <si>
    <t>čokolada jedilna, za kuhanje , min. 30% kakava, 500 g</t>
  </si>
  <si>
    <t>Kruh mora biti narezan in pakiran cca 1kg, pekovsko pecivo prerezano, če naročnik tako zahteva.</t>
  </si>
  <si>
    <t>Gramatura v predračunu je predvidena, če želimo drugačno, je cena enaka preračunani ceni artikla, ki je naveden v predračunu.</t>
  </si>
  <si>
    <t>ZELENJAVA, sveža</t>
  </si>
  <si>
    <t>SADJE, sveže</t>
  </si>
  <si>
    <t>Banane, morajo biti ustrezno zrele, ne smejo biti zelene in morajo imeti vsaj 150 g na kos.</t>
  </si>
  <si>
    <t xml:space="preserve">Predračun številka:       </t>
  </si>
  <si>
    <t>Naziv oziroma ime ponudnika</t>
  </si>
  <si>
    <t>Naslov</t>
  </si>
  <si>
    <t>Zakoniti zastopnik</t>
  </si>
  <si>
    <t>Številka transakcijskega računa</t>
  </si>
  <si>
    <t>Matična številka</t>
  </si>
  <si>
    <t xml:space="preserve">Telefon </t>
  </si>
  <si>
    <t>Telefaks</t>
  </si>
  <si>
    <t>Kontaktna oseba ponudnika</t>
  </si>
  <si>
    <t>Elektronska pošta kontaktne osebe</t>
  </si>
  <si>
    <t>Telefon kontaktne osebe</t>
  </si>
  <si>
    <t>Odgovorna oseba za sprejem naročil</t>
  </si>
  <si>
    <t>Telefon osebe za sprejem naročil</t>
  </si>
  <si>
    <t>Odgovorna oseba za podpis pogodbe</t>
  </si>
  <si>
    <t>Datum:</t>
  </si>
  <si>
    <t>jogurt sadni -različni okusi, 3,2% MM, lonček 150 - 180g</t>
  </si>
  <si>
    <t>mleko čokoladno, 200 ml, tetrapak</t>
  </si>
  <si>
    <t>mozzarela bela napoli, pakirano cca  250g</t>
  </si>
  <si>
    <t>mozzarela grande,  pakirano cca 200g</t>
  </si>
  <si>
    <t>sir, vrste mozzarela, pakirano 1kg</t>
  </si>
  <si>
    <t>smetana za kuhanje, pakirano  0,5 ali 1l</t>
  </si>
  <si>
    <t>smetana sladka TR, 1l. 3,5 MM</t>
  </si>
  <si>
    <t>sladoled (kot maxim), na palčki različni okusi, 100-125 ml</t>
  </si>
  <si>
    <t>mleko trajno ( kot alpsko) m.m. 3,5, 1l</t>
  </si>
  <si>
    <t>piščančje mleto meso</t>
  </si>
  <si>
    <t>puranje mleto meso</t>
  </si>
  <si>
    <t>žrebičkovo meso, stegno, zrezki</t>
  </si>
  <si>
    <t>MESO IN MESNI IZDELKI, PERUTNINA</t>
  </si>
  <si>
    <t>piščančje prsi, s kostjo, belo meso</t>
  </si>
  <si>
    <t>klobase polsuhe, za kuhanje</t>
  </si>
  <si>
    <t>SIRI</t>
  </si>
  <si>
    <t>salama suha goveja</t>
  </si>
  <si>
    <t>čebula ocvrta, pakirano vsaj 1 kg</t>
  </si>
  <si>
    <t>čokoladni namaz dvobarvni, kot viki krema</t>
  </si>
  <si>
    <t>gobova juha, pakirano PVC doza, kot Knorr, pakirano  od 1 do 2 kg</t>
  </si>
  <si>
    <t>gorčica, kozarec , cca 700 g, kvaliteta kot kamniška gorčica</t>
  </si>
  <si>
    <t>goveja juha, pakirano PVC doza, kot Knorr, pakirano  od 1 do 2 kg</t>
  </si>
  <si>
    <t>kakav, instant napitek, zrnca kot Benquick, rinfuza, vsebnost kakava vsaj 20%, pakirano med 1 in 2,5 kg</t>
  </si>
  <si>
    <t>keksi masleni, kot albreht, pakirano cca 1kg</t>
  </si>
  <si>
    <t>keksi otroški biskvitni, pakirano med 0,5 in 1 kg</t>
  </si>
  <si>
    <t>kornet sladki /za sladoled, cena za 1 kornet</t>
  </si>
  <si>
    <t>koruza zrnje v slanici, kozarec/doza,  pakirano cca 2 kg</t>
  </si>
  <si>
    <t xml:space="preserve">kosmiči ovseni,  pakirano 500g </t>
  </si>
  <si>
    <t>majoneza delikatesna, kozarec, 670g, kakovost kot Thomy</t>
  </si>
  <si>
    <t>palčke grisini polnozrnati, pakirano med 100 in 200g</t>
  </si>
  <si>
    <t>paradižnikova juha, pakirano PVC doza, med 1 in 1,5 kg,  kot Knorr</t>
  </si>
  <si>
    <t>maščoba za cvrenje kot rama combi profi 3,7l</t>
  </si>
  <si>
    <t>šampinjoni rezani v slanici, doza  med 2 in 3 kg</t>
  </si>
  <si>
    <t xml:space="preserve">šampinjoni celi vloženi v kisu, kozarec cca 700g </t>
  </si>
  <si>
    <t>tuna, riba v kosih v rastlinskem olju, doza, pakirano cca 2 do 3 kg</t>
  </si>
  <si>
    <t>zakuha- jušne kroglice, pakirano 1 kg</t>
  </si>
  <si>
    <t>zakuha - fritati jajčni, pakirani cca 1</t>
  </si>
  <si>
    <t>prašek za kremo Tiramisu, pakirano od 0,5 do 1,5 kg</t>
  </si>
  <si>
    <t>prašek za panakoto, pakirano od 0,5 do 1,5 kg</t>
  </si>
  <si>
    <t>kis alkoholni , 1 l</t>
  </si>
  <si>
    <t>ZAMRZNJENA ŽIVILA, zelenjava in sadje</t>
  </si>
  <si>
    <t>špinača pasirana</t>
  </si>
  <si>
    <t>jurčki zamrznjeni, narezani na lističe</t>
  </si>
  <si>
    <t>cmoki iz krompirjevega testa, marelični, jagodni, slivovi, kvaliteta kot Pečjak ali Žito</t>
  </si>
  <si>
    <t>štruklji  z različnim zelenjavnim nadevom</t>
  </si>
  <si>
    <t>sojini polpeti, kvaliteta kot Žito</t>
  </si>
  <si>
    <t>lignji očiščeni, celi</t>
  </si>
  <si>
    <t>ligenj svež, cel, očiščen</t>
  </si>
  <si>
    <t>panirani ribji medaljoni</t>
  </si>
  <si>
    <t>oslič sveži, očiščen, file</t>
  </si>
  <si>
    <t>potočna postrv sveža, očiščena, dolžina cca 25 cm</t>
  </si>
  <si>
    <t>francoski kruh</t>
  </si>
  <si>
    <t>Gramatura v predračunu je napogosteje naročena, če želimo naročiti drugačno, je cena enaka preračunani ceni enakega artikla,</t>
  </si>
  <si>
    <t>potica orehova, narezana na kos</t>
  </si>
  <si>
    <t>potica pehrtanova, narezana na kos</t>
  </si>
  <si>
    <t>Ponudnik mora naročniku ponuditi pico kjer je delež nadeva minimalno 40% teže izdelka, testo pa je tanko razvaljano.</t>
  </si>
  <si>
    <t>koleraba rumena</t>
  </si>
  <si>
    <t>Bio kefir 150g, z dodatkom sadja, različni okus -jagoda, banana, breskev..</t>
  </si>
  <si>
    <t>Bio/eko sir narezan na lističe</t>
  </si>
  <si>
    <t>RIBE sveže in zamrznjene</t>
  </si>
  <si>
    <t>ZAMRZNJENA ŽIVILA - priloge</t>
  </si>
  <si>
    <t xml:space="preserve">grški tip jogurta, lonček 150 g , navadni </t>
  </si>
  <si>
    <t>grški tip jogurta, lonček 150 g , sadni, različni okusi</t>
  </si>
  <si>
    <t>Navodila za izpolnjevanje predračuna:</t>
  </si>
  <si>
    <t>Ponudnik mora v stolpec 4 obvezno navesti blagovno ali trgovsko znamko, ali vsaj proizvajalec ponujenih živil.</t>
  </si>
  <si>
    <t>V stolpec 7 se vpiše cena v eur za zahtevano vrsto živila, največ na 4 decimalke.</t>
  </si>
  <si>
    <t>V stolpec 8 se vpiše stopnja DDV (9,5% ali 22%)</t>
  </si>
  <si>
    <t>Stolpec 9 je zmnožek stolpca 5 in 7.</t>
  </si>
  <si>
    <t>Ponudnik mora v obrazcu tudi izpolniti mankajoče podatke - osenčeni s sivo barvo.</t>
  </si>
  <si>
    <t>Ponudnik v stolpcu 3 ne sme spreminjati besedila.</t>
  </si>
  <si>
    <t>Drugačne označbe v teh stolpcih naročnik ne bo upošteval kot merilo</t>
  </si>
  <si>
    <t xml:space="preserve">V stolpce 10,11 in 12 ponudnik v posamezno celico vnese vrednost "1" za živila, pri katerih bo upošteval merilo embalaža, več ekoloških živil ali višja kakovost. </t>
  </si>
  <si>
    <t>Drugačne označbe v teh stolpcih naročnik ne bo upošteval kot merilo.</t>
  </si>
  <si>
    <t>Ponudnik mora naročniku ponuditi blago po ceni, v kateri je že vključeno rezanje delikatese in sirov na podlagi zahtev naročnika.</t>
  </si>
  <si>
    <t>vpisati skupen znesek DDV</t>
  </si>
  <si>
    <t>Izdelki, kot jabokla, kivi, hruške, pomaranče in drugi, morajo biti porcijski - vsaj 100 g na kos.</t>
  </si>
  <si>
    <t>Živila morajo ustrezat zakonodaji o EKO izdelkih.</t>
  </si>
  <si>
    <t>se ne izpolnjuje</t>
  </si>
  <si>
    <t>Živila morajo ustrezati zahtevam za pripravo dietne hrane.</t>
  </si>
  <si>
    <r>
      <t xml:space="preserve">upoštevam merilo višja kakovost </t>
    </r>
    <r>
      <rPr>
        <b/>
        <sz val="11"/>
        <color rgb="FFFF0000"/>
        <rFont val="Arial"/>
        <family val="2"/>
        <charset val="238"/>
      </rPr>
      <t>K</t>
    </r>
  </si>
  <si>
    <r>
      <t>upoštevam merilo več ekoloških živil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Ek</t>
    </r>
  </si>
  <si>
    <r>
      <t>upošteva merilo embalaža</t>
    </r>
    <r>
      <rPr>
        <sz val="8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Em</t>
    </r>
  </si>
  <si>
    <t>PODATKI O GOSPODARSKEM SUBJEKTU                                 OBR3/2</t>
  </si>
  <si>
    <t xml:space="preserve">solata kristalka </t>
  </si>
  <si>
    <t xml:space="preserve">solata endivija…. </t>
  </si>
  <si>
    <t>mleko trajno ( kot alpsko) brez laktoze 1,6 m.m.,  1l</t>
  </si>
  <si>
    <t>napitek iz sadja in mleka, smothie, plastična steklenička 250g</t>
  </si>
  <si>
    <t>mlečni namaz, različni okusi (navadni, smetanov, z zelišči), pakiranje 1 kg ali več</t>
  </si>
  <si>
    <r>
      <t xml:space="preserve">Kakovost izdelkov mora ustrezati zahtevkom, ki so opisana v </t>
    </r>
    <r>
      <rPr>
        <b/>
        <sz val="11"/>
        <rFont val="Arial"/>
        <family val="2"/>
        <charset val="238"/>
      </rPr>
      <t>Priročniku z merili kakovosti za živila v vzgojno-izobraževalnih ustanovah,</t>
    </r>
    <r>
      <rPr>
        <sz val="11"/>
        <rFont val="Arial"/>
        <family val="2"/>
        <charset val="238"/>
      </rPr>
      <t xml:space="preserve"> </t>
    </r>
  </si>
  <si>
    <r>
      <t xml:space="preserve">Dostava: </t>
    </r>
    <r>
      <rPr>
        <b/>
        <sz val="11"/>
        <rFont val="Arial"/>
        <family val="2"/>
        <charset val="238"/>
      </rPr>
      <t>Od 6.00 do 7.00 ure, oziroma po dogovoru.</t>
    </r>
  </si>
  <si>
    <r>
      <t xml:space="preserve">Kakovost izdelkov mora ustrezati zahtevkom, ki so opisana v </t>
    </r>
    <r>
      <rPr>
        <b/>
        <sz val="11"/>
        <rFont val="Times New Roman"/>
        <family val="1"/>
        <charset val="238"/>
      </rPr>
      <t>Priročniku z merili kakovosti za živila v vzgojno-izobraževalnih ustanovah,</t>
    </r>
    <r>
      <rPr>
        <sz val="11"/>
        <rFont val="Times New Roman"/>
        <family val="1"/>
        <charset val="238"/>
      </rPr>
      <t xml:space="preserve"> </t>
    </r>
  </si>
  <si>
    <t>ražnjiči -nabodala- piščančje  meso</t>
  </si>
  <si>
    <t>ražnjiči -nabodala- puranje meso</t>
  </si>
  <si>
    <t>ražnjiči -nabodala piščančje meso z zelenjavo</t>
  </si>
  <si>
    <t>ražnjiči -nabodala puranje meso z zelenjavo</t>
  </si>
  <si>
    <t>veza JN 1241/2016</t>
  </si>
  <si>
    <t>čaj planinski, filter,1 kg</t>
  </si>
  <si>
    <t>kus-kus polnozrnati, 480g</t>
  </si>
  <si>
    <t>pirini špageti 500 g</t>
  </si>
  <si>
    <t>180.</t>
  </si>
  <si>
    <t>181.</t>
  </si>
  <si>
    <t>182.</t>
  </si>
  <si>
    <t>183.</t>
  </si>
  <si>
    <t>184.</t>
  </si>
  <si>
    <t>riž,  kot riž zlato polje 3 žita vp 1kg</t>
  </si>
  <si>
    <t>kvinoja kot natura bio 400g</t>
  </si>
  <si>
    <t>pira kot natura žito bio 1 kg</t>
  </si>
  <si>
    <t>polenta instant, večje pakiranje, cca 5kg</t>
  </si>
  <si>
    <t>čaj sadni, gozdni sadeži, filter 1 kg</t>
  </si>
  <si>
    <t>čaj šipek, filter 1 kg</t>
  </si>
  <si>
    <t>čaj zeleni, filter 20/1</t>
  </si>
  <si>
    <t>ješprenj, 1kg</t>
  </si>
  <si>
    <t>jušni jajčni rezanci valjani, 1 kg, kvaliteta kot Pekarna Pečjak</t>
  </si>
  <si>
    <t>kakav v prahu, vsaj 50 % vsebnosti kakava, pakirano 100g</t>
  </si>
  <si>
    <t>kavni nadomestek za pripravo bele kave, kot divka ali seka</t>
  </si>
  <si>
    <t>čičerika, v slanici, doza cca 2500 g</t>
  </si>
  <si>
    <t>čokolada v prahu, pakirano100 ali 200g</t>
  </si>
  <si>
    <t>čokoladni namaz, z dodatki lešnikov in mleka, kot nutella</t>
  </si>
  <si>
    <t>koruzni zdrob - polenta , pakirano 5kg</t>
  </si>
  <si>
    <t>majoneza delikatesna, vedro 10 kg</t>
  </si>
  <si>
    <t>margarina kot Becel, 250 g</t>
  </si>
  <si>
    <t>med naravni cvetlični ali gozdni,  kozarec cca 900 g</t>
  </si>
  <si>
    <t>omaka pečenka, pakirano PVC doza, kot Knorr</t>
  </si>
  <si>
    <t>palčke grisini,  pakirano med 100 in 200g</t>
  </si>
  <si>
    <t>palčke PIRINE, grisini pakirano 100-200 g</t>
  </si>
  <si>
    <t>paradižnik pelati, doza, pakirano med 2 in 3kg</t>
  </si>
  <si>
    <t>paradižnikov ketchup, PVC embalaža, kot steklenica do 1kg</t>
  </si>
  <si>
    <t>paradižnikov koncentrat ,med 500 in 1000 g, kakovost kot natureta</t>
  </si>
  <si>
    <t>pašteta, različni okusi, pakirano 50 g, kot ARGETA</t>
  </si>
  <si>
    <t>pašteta, ribja, pakirano 50 g, kot ARGETA</t>
  </si>
  <si>
    <t>prepečenec polnozrnati</t>
  </si>
  <si>
    <t>prašek za puding z okusom jagode, pakirano cca 1kg jagoda, kakovost kot Royal</t>
  </si>
  <si>
    <t>prašek za puding z okusom čokolade, pakirano od 500 do 1000 g, kakovost kot Royal</t>
  </si>
  <si>
    <t>prašek za puding z okusom vanilije , pakirano od 500 do 1000 g, kakovost kot Royal</t>
  </si>
  <si>
    <t>mineralna voda, kot Radenska,  0,5l</t>
  </si>
  <si>
    <t>rezanci široki, jajčni,  kvaliteta Pekarna Pečjak</t>
  </si>
  <si>
    <t>rezina mlečna, biskvit z mlečno kremo, cca 30 g, kot kinder</t>
  </si>
  <si>
    <t>ribana kaša, jajčna, kakovost kot Pekarna Pečjak</t>
  </si>
  <si>
    <t>riž za rižote in priloge,  kot Sant Andrea, pakirano 5 kg</t>
  </si>
  <si>
    <t>riž za pripravo sladic  in mlečni riž, refuza 5 kg</t>
  </si>
  <si>
    <t xml:space="preserve">rozine, pakirano 250 g </t>
  </si>
  <si>
    <t>sladkor mleti, pakirano 500 g</t>
  </si>
  <si>
    <t>testenine polžki jajčni, dvakrat zaviti, pakirano 5 kg</t>
  </si>
  <si>
    <t>testenine špageti jajčni, tanki, kvalitete Mlinotest ali Barila, pakirano 5 kg</t>
  </si>
  <si>
    <t>testenine polžki veliki -jajčni, kvalitete Mlinotest ali Barila), pakirano 5 kg</t>
  </si>
  <si>
    <t>testenine jajčne - svedri, kvalitete Mlinotest ali Barila</t>
  </si>
  <si>
    <t>testenine jajčne, peresniki,kvalitete Mlinotest ali Barila</t>
  </si>
  <si>
    <t>testenine jajčne, metuljčki, kvalitete Mlinotest ali Barila</t>
  </si>
  <si>
    <t>testenine jajčne - školjke male, kvalitete Mlinotest ali Barila</t>
  </si>
  <si>
    <t>testenine jajčne polnozrnate, polžki</t>
  </si>
  <si>
    <t>testenine polžki drobni  - jajčni, kvalitete Mlinotest ali Barila, pakirano 5 kg</t>
  </si>
  <si>
    <t>voda v plastenki z okusom (različni okusi) 0,5l</t>
  </si>
  <si>
    <t>voda v plastenki, brez okusa, 0.5 l</t>
  </si>
  <si>
    <t>jurčki zamrznjeni, narezani na kocke</t>
  </si>
  <si>
    <t>štruklji z orehovi nadevomi, kvaliteta kot Pekarna Pečjak</t>
  </si>
  <si>
    <t>štruklji s skutinim nadevom, kvaliteta kot Pekarna Pečjak</t>
  </si>
  <si>
    <r>
      <t xml:space="preserve">ki je naveden v predračunu. </t>
    </r>
    <r>
      <rPr>
        <sz val="11"/>
        <rFont val="Arial"/>
        <family val="2"/>
        <charset val="238"/>
      </rPr>
      <t>( npr v predračunu imamo ceno za žemlja bela 100 g, naročimo žemlja bela 150 g -izračun cene  je enak</t>
    </r>
  </si>
  <si>
    <r>
      <t>Dostava: dnevno sveže od</t>
    </r>
    <r>
      <rPr>
        <b/>
        <sz val="11"/>
        <rFont val="Arial"/>
        <family val="2"/>
        <charset val="238"/>
      </rPr>
      <t xml:space="preserve"> 6.00 do 7.00 ure, oziroma po dogovoru.</t>
    </r>
  </si>
  <si>
    <t>kruh hlebec črni</t>
  </si>
  <si>
    <t>Opomba: če ni drugače definirano je zahtevana oblika kruha štruca.</t>
  </si>
  <si>
    <r>
      <t xml:space="preserve">Dostava: </t>
    </r>
    <r>
      <rPr>
        <b/>
        <sz val="11"/>
        <rFont val="Arial"/>
        <family val="2"/>
        <charset val="238"/>
      </rPr>
      <t>Od 9.00 do 9.15 ure, oziroma po dogovoru, še vroče pice.</t>
    </r>
  </si>
  <si>
    <r>
      <t>Eko / BIO</t>
    </r>
    <r>
      <rPr>
        <b/>
        <sz val="11"/>
        <color indexed="8"/>
        <rFont val="Arial"/>
        <family val="2"/>
        <charset val="238"/>
      </rPr>
      <t xml:space="preserve"> sadni kefir </t>
    </r>
    <r>
      <rPr>
        <sz val="11"/>
        <color indexed="8"/>
        <rFont val="arial"/>
        <family val="2"/>
        <charset val="238"/>
      </rPr>
      <t>pridelan po tradicionalnem postopku iz kefirjevih zrn z najmanj 7 % sadnega deleža 3,5 % m.m. (različni okusi) 150g</t>
    </r>
  </si>
  <si>
    <r>
      <t xml:space="preserve">Eko /BIO </t>
    </r>
    <r>
      <rPr>
        <b/>
        <sz val="11"/>
        <color indexed="8"/>
        <rFont val="Arial"/>
        <family val="2"/>
        <charset val="238"/>
      </rPr>
      <t>kefir</t>
    </r>
    <r>
      <rPr>
        <sz val="11"/>
        <color indexed="8"/>
        <rFont val="arial"/>
        <family val="2"/>
        <charset val="238"/>
      </rPr>
      <t xml:space="preserve"> pridelan po tradicionalnem postopku iz kefirnih zrn 3,5 % m.m. 150g</t>
    </r>
  </si>
  <si>
    <r>
      <t xml:space="preserve">Eko pitno </t>
    </r>
    <r>
      <rPr>
        <b/>
        <sz val="11"/>
        <color indexed="8"/>
        <rFont val="Arial"/>
        <family val="2"/>
        <charset val="238"/>
      </rPr>
      <t>mleko</t>
    </r>
    <r>
      <rPr>
        <sz val="11"/>
        <color indexed="8"/>
        <rFont val="arial"/>
        <family val="2"/>
        <charset val="238"/>
      </rPr>
      <t xml:space="preserve"> 3,5 % m.m.</t>
    </r>
  </si>
  <si>
    <r>
      <t xml:space="preserve">Eko pitno </t>
    </r>
    <r>
      <rPr>
        <b/>
        <sz val="11"/>
        <color indexed="8"/>
        <rFont val="Arial"/>
        <family val="2"/>
        <charset val="238"/>
      </rPr>
      <t>mleko vanilija</t>
    </r>
    <r>
      <rPr>
        <sz val="11"/>
        <color indexed="8"/>
        <rFont val="arial"/>
        <family val="2"/>
        <charset val="238"/>
      </rPr>
      <t xml:space="preserve"> 3,5 % m.m.</t>
    </r>
  </si>
  <si>
    <r>
      <t xml:space="preserve">Eko </t>
    </r>
    <r>
      <rPr>
        <b/>
        <sz val="11"/>
        <color indexed="8"/>
        <rFont val="Arial"/>
        <family val="2"/>
        <charset val="238"/>
      </rPr>
      <t>probiotični jogurt</t>
    </r>
    <r>
      <rPr>
        <sz val="11"/>
        <color indexed="8"/>
        <rFont val="arial"/>
        <family val="2"/>
        <charset val="238"/>
      </rPr>
      <t xml:space="preserve"> 3,5 % m.m.150g</t>
    </r>
  </si>
  <si>
    <r>
      <t>koruzni kosmiči brez glutena, ml</t>
    </r>
    <r>
      <rPr>
        <sz val="11"/>
        <rFont val="Arial"/>
        <family val="2"/>
        <charset val="238"/>
      </rPr>
      <t>eka, enakovredno Schar</t>
    </r>
  </si>
  <si>
    <r>
      <t xml:space="preserve">sojin </t>
    </r>
    <r>
      <rPr>
        <b/>
        <sz val="11"/>
        <color indexed="8"/>
        <rFont val="Arial"/>
        <family val="2"/>
        <charset val="238"/>
      </rPr>
      <t xml:space="preserve">desert </t>
    </r>
    <r>
      <rPr>
        <sz val="11"/>
        <color indexed="8"/>
        <rFont val="arial"/>
        <family val="2"/>
        <charset val="238"/>
      </rPr>
      <t xml:space="preserve"> različni okusi (navadni, čokolada, vanilija, sadni,…)</t>
    </r>
  </si>
  <si>
    <r>
      <t>brezglutenske štručke, brez mleč</t>
    </r>
    <r>
      <rPr>
        <sz val="11"/>
        <rFont val="Arial"/>
        <family val="2"/>
        <charset val="238"/>
      </rPr>
      <t>nih in sojinih beljakovin, enakovredno Bon Matin Schar</t>
    </r>
  </si>
  <si>
    <r>
      <t xml:space="preserve">rižev </t>
    </r>
    <r>
      <rPr>
        <b/>
        <sz val="11"/>
        <color indexed="8"/>
        <rFont val="Arial"/>
        <family val="2"/>
        <charset val="238"/>
      </rPr>
      <t xml:space="preserve">desert </t>
    </r>
    <r>
      <rPr>
        <sz val="11"/>
        <color indexed="8"/>
        <rFont val="arial"/>
        <family val="2"/>
        <charset val="238"/>
      </rPr>
      <t>različni okusi (navadni, čokolada, vanilija, sadni,…)</t>
    </r>
  </si>
  <si>
    <t>testenine kot Organ, otroške školjke z zelenjavo, 250g</t>
  </si>
  <si>
    <t>sir, vrste feta, pakirano do 0,5 kg</t>
  </si>
  <si>
    <t>smetana sladka TR , 0.25 l, 3,5 MM</t>
  </si>
  <si>
    <r>
      <t xml:space="preserve">riž </t>
    </r>
    <r>
      <rPr>
        <u/>
        <sz val="11"/>
        <rFont val="Arial CE"/>
        <family val="2"/>
        <charset val="238"/>
      </rPr>
      <t>kot</t>
    </r>
    <r>
      <rPr>
        <sz val="11"/>
        <rFont val="Arial CE"/>
        <family val="2"/>
        <charset val="238"/>
      </rPr>
      <t xml:space="preserve"> zlato polje rjavi nebrušen 500 g</t>
    </r>
  </si>
  <si>
    <t>185.</t>
  </si>
  <si>
    <t>začimba koper zdrobljen - doza velika</t>
  </si>
  <si>
    <t>začimba kumina cela - doza velika</t>
  </si>
  <si>
    <t>začimbe klinčki, cel i- doza mala</t>
  </si>
  <si>
    <t>ekstra domača marmelada, vsaj 45% sadnega deleža, jagodna, pakirano več kot 1kg</t>
  </si>
  <si>
    <t>ekstra domača marmelada, vsaj 45% sadnega deleža, marelična, pakirano več kot 1kg</t>
  </si>
  <si>
    <t>jušna zakuha jajčna,  kot  rižek</t>
  </si>
  <si>
    <t>jušna zakuha jajčna,  kot zvezdice</t>
  </si>
  <si>
    <t>kompot jagoda, doza, cca 700 g</t>
  </si>
  <si>
    <t>kosmiči s čokolado in lešniki, kot ČOKOLEŠNIK</t>
  </si>
  <si>
    <t xml:space="preserve">posebna bela moka T400, ta boljša za peko </t>
  </si>
  <si>
    <t>olje bučno, nerafinirano, 100% bučno olje</t>
  </si>
  <si>
    <t>rezina kot mini rolada, polnjena s kremo, cca 30g pakiranje</t>
  </si>
  <si>
    <r>
      <t>začimba česen, mleti zrnasti</t>
    </r>
    <r>
      <rPr>
        <sz val="11"/>
        <rFont val="Arial CE"/>
        <family val="2"/>
        <charset val="238"/>
      </rPr>
      <t xml:space="preserve"> - doza velika</t>
    </r>
  </si>
  <si>
    <t>zgoščevalec temni, prežganje</t>
  </si>
  <si>
    <t>hrenovke svinjske</t>
  </si>
  <si>
    <t>piščančja bedra cela, s kožo in kostjo</t>
  </si>
  <si>
    <t>piščančje krače, s kožo in kostjo</t>
  </si>
  <si>
    <t>piščančja bedra zgornji del, s kožo in kostjo</t>
  </si>
  <si>
    <t>piščančje prsi - file</t>
  </si>
  <si>
    <t>mast-ocvirki, suhi</t>
  </si>
  <si>
    <t>čokoladni namaz, nemlečni nadomestek, brez glutena in laktoze</t>
  </si>
  <si>
    <t xml:space="preserve">sladoled brez mleka in jajc, rižev ali sojin , na palčki </t>
  </si>
  <si>
    <t>kruh beli, brez aditivov</t>
  </si>
  <si>
    <t>kruh črn, brez aditivov</t>
  </si>
  <si>
    <t>BIO ajdov kruh</t>
  </si>
  <si>
    <t>BIO pirin mešani kruh</t>
  </si>
  <si>
    <t>BIO ovseni mešani kruh</t>
  </si>
  <si>
    <t>V stolpec 8 se vpiše stopnja DDV (9,5% ali 22%).</t>
  </si>
  <si>
    <r>
      <rPr>
        <sz val="11"/>
        <rFont val="Arial"/>
        <family val="2"/>
        <charset val="238"/>
      </rPr>
      <t>cena za 100 g deljeno s 100 g pomnoženo s 150 g)</t>
    </r>
    <r>
      <rPr>
        <b/>
        <sz val="11"/>
        <rFont val="Arial"/>
        <family val="2"/>
        <charset val="238"/>
      </rPr>
      <t>.</t>
    </r>
  </si>
  <si>
    <t>Davčna številka</t>
  </si>
  <si>
    <t>suhi šink, prekajeno svinjsko meso</t>
  </si>
  <si>
    <t>suha šunka, prekajeno svinjsko meso</t>
  </si>
  <si>
    <t>ražnjiči -nabodala svinjsko meso z zelenjavo</t>
  </si>
  <si>
    <t>186.</t>
  </si>
  <si>
    <t>187.</t>
  </si>
  <si>
    <t>188.</t>
  </si>
  <si>
    <t>file argentinskega osliča, brez kosti, debeline najmanj 1,5 cm</t>
  </si>
  <si>
    <t>atlantski losos, svež file, brez kože in kosti</t>
  </si>
  <si>
    <t>zelje kislo, 1kg</t>
  </si>
  <si>
    <t>repa kisla, 1kg</t>
  </si>
  <si>
    <t>pecivo iz listnatega testa polnjeno z marmelado ali sadjem, za dopeko</t>
  </si>
  <si>
    <t>roglič francoski, polnjen z marmelado ali čokolado cca 10 dag, za dopeko</t>
  </si>
  <si>
    <t>salama šunka v črevu</t>
  </si>
  <si>
    <t>salama blejska</t>
  </si>
  <si>
    <t>salama pariška</t>
  </si>
  <si>
    <t xml:space="preserve">slanina prešana </t>
  </si>
  <si>
    <t>šunka prešana</t>
  </si>
  <si>
    <t>salama piščančja kot poli, velika</t>
  </si>
  <si>
    <t>salama tirolska</t>
  </si>
  <si>
    <t>salama ljubljanska</t>
  </si>
  <si>
    <t>zašinek, budjola, narezan</t>
  </si>
  <si>
    <r>
      <t xml:space="preserve">(nemastno, zrezki, kockice, teža zrezka..) Ponudnik </t>
    </r>
    <r>
      <rPr>
        <b/>
        <sz val="11"/>
        <rFont val="Arial"/>
        <family val="2"/>
        <charset val="238"/>
      </rPr>
      <t>mora naročniku dobaviti sveže meso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I.ali II. kakovostnega razreda, zaželjeno slovensko poreklo.</t>
    </r>
  </si>
  <si>
    <t>svinjski kare BK</t>
  </si>
  <si>
    <t>svinjska rebra SK</t>
  </si>
  <si>
    <t>stegno, mlada govedina BK</t>
  </si>
  <si>
    <t>pleče, mlada govedina BK</t>
  </si>
  <si>
    <t>kosti, goveje</t>
  </si>
  <si>
    <t>mleto meso mešano, mlado goveje meso in svinina, razmerje 50:50, max 20% maščobe</t>
  </si>
  <si>
    <t>svinjski kare SK, nažagan</t>
  </si>
  <si>
    <t>čevapčiči</t>
  </si>
  <si>
    <t>pleskavice iz piščančjega mesa</t>
  </si>
  <si>
    <t>čevapčiči iz piščančjega mesa</t>
  </si>
  <si>
    <t>Želimo, da v  predračunu ponudite lokalne izdelke.</t>
  </si>
  <si>
    <t>pašteta mesna v črevu, 1kg,</t>
  </si>
  <si>
    <t>Kvibo d.o.o.</t>
  </si>
  <si>
    <t>Pristava Mlaka 2a</t>
  </si>
  <si>
    <t>4290 Tržič</t>
  </si>
  <si>
    <t>Tržič, 19.03.2018</t>
  </si>
  <si>
    <t>radič štrucar</t>
  </si>
  <si>
    <t>breskve</t>
  </si>
  <si>
    <t>grozdje namizno belo</t>
  </si>
  <si>
    <t>grozdje namizno rdeče</t>
  </si>
  <si>
    <t>hruške</t>
  </si>
  <si>
    <t>jabolka</t>
  </si>
  <si>
    <t>jagode</t>
  </si>
  <si>
    <t>kivi</t>
  </si>
  <si>
    <t>lubenica</t>
  </si>
  <si>
    <t>maline</t>
  </si>
  <si>
    <t>melona</t>
  </si>
  <si>
    <t>nektarine</t>
  </si>
  <si>
    <t>pomaranča</t>
  </si>
  <si>
    <t xml:space="preserve">slive </t>
  </si>
  <si>
    <t>fige, suhe 500g-1kg</t>
  </si>
  <si>
    <t>hruške suhe, krhlji neolupljeni</t>
  </si>
  <si>
    <t>jabolka, suhi krhlji neolupljeni</t>
  </si>
  <si>
    <t>jabolka, suhi krhlji olupljeni</t>
  </si>
  <si>
    <t>lešniki celi</t>
  </si>
  <si>
    <t>mandeljni celi</t>
  </si>
  <si>
    <t>marelice suhe, nežveplane, brez koščic</t>
  </si>
  <si>
    <t>orehi jedrca</t>
  </si>
  <si>
    <t>slive suhe, nežveplane brez koščic</t>
  </si>
  <si>
    <t>bučke hokaido</t>
  </si>
  <si>
    <t>krompir mladi</t>
  </si>
  <si>
    <t>kumare</t>
  </si>
  <si>
    <t>ohrovt glavnati</t>
  </si>
  <si>
    <t xml:space="preserve">paprika rumena </t>
  </si>
  <si>
    <t>paradižnik češnjevec</t>
  </si>
  <si>
    <t>peteršilj korenina</t>
  </si>
  <si>
    <t>radič rdeč</t>
  </si>
  <si>
    <t>solata gentile</t>
  </si>
  <si>
    <t>solata zelena mehka</t>
  </si>
  <si>
    <t>zelje belo</t>
  </si>
  <si>
    <t>zelje belo mlado</t>
  </si>
  <si>
    <t>zelje rdeče</t>
  </si>
  <si>
    <t>zelje kitajsko</t>
  </si>
  <si>
    <t>zelje kislo, 10 kg</t>
  </si>
  <si>
    <t>repa kisla, 10 kg</t>
  </si>
  <si>
    <t>novozelandski repak, file brez kože in kosti</t>
  </si>
  <si>
    <t>krvavice</t>
  </si>
  <si>
    <t>OD 20. 04. 2019 DO 19. 4. 2020</t>
  </si>
  <si>
    <t>topljeni sir za mazanje  ( 8/1 ), 140 g, kot zdenka sir</t>
  </si>
  <si>
    <t>mlečni namaz, različni okusi (navadni, smetanov, z zelišči) pakirano v lončku cca  140 g</t>
  </si>
  <si>
    <t>skuta pasirana 250 g, polnomastna</t>
  </si>
  <si>
    <t>maslo , 250 g</t>
  </si>
  <si>
    <t>puding (vanilija, čokolada) lonček, do 150 g</t>
  </si>
  <si>
    <t>sladoled v lončku, različni okusi, 120 ml</t>
  </si>
  <si>
    <t>pleskavice,  minim. teža 150 g</t>
  </si>
  <si>
    <t>šampinjoni rezani</t>
  </si>
  <si>
    <t>pomfrit zamrznjen, enakomerno narezan, dolžine cca 10 cm</t>
  </si>
  <si>
    <t>polnjene testenine, ravioli, kapaleti, tortelini, različni nadevi, mesni, sirovi, zelenjavni</t>
  </si>
  <si>
    <t>atlantski losos file, brez kože in kosti</t>
  </si>
  <si>
    <t>bombeta, kajzerica - ajdova 40 g</t>
  </si>
  <si>
    <t>bombeta, kajzerica - bela 40 g</t>
  </si>
  <si>
    <t>bombeta, kajzerica - mlečna 40 g</t>
  </si>
  <si>
    <t>bombeta, kajzerica - s sezamom, 40 g</t>
  </si>
  <si>
    <t>bombeta, kajzerica -BIO 40 g</t>
  </si>
  <si>
    <t>graham pecivo 30 g</t>
  </si>
  <si>
    <t>kifeljc mlečni 40 g</t>
  </si>
  <si>
    <t>lepinja, 100 g</t>
  </si>
  <si>
    <t>štručka  hot dog 40 g</t>
  </si>
  <si>
    <t>štručka  hot dog s posipom 40 g</t>
  </si>
  <si>
    <t>štručka  mlečna 40 g</t>
  </si>
  <si>
    <t>štručka  sirova, 100 g</t>
  </si>
  <si>
    <t>štručka  sirova, 40 g</t>
  </si>
  <si>
    <t>štručka koruzna 40 g</t>
  </si>
  <si>
    <t>štručka makova, 40 g</t>
  </si>
  <si>
    <t>štručka sirova 40 g</t>
  </si>
  <si>
    <t>vegi bombeta 40 g</t>
  </si>
  <si>
    <t xml:space="preserve">žemlja bela, 100 g </t>
  </si>
  <si>
    <t>žemlja koruzna 40 g</t>
  </si>
  <si>
    <t>štručka polnozrnata s posipom, 40 g</t>
  </si>
  <si>
    <t>štručka, žemlja črna, 40 g</t>
  </si>
  <si>
    <t>kruh pirin</t>
  </si>
  <si>
    <t>mlečno pecivo, različne oblike 40 g</t>
  </si>
  <si>
    <t>mlečni roglič 80 g</t>
  </si>
  <si>
    <t>francoski rogljički, brez nadeva 80 g</t>
  </si>
  <si>
    <t>francoski rogljički, brez nadeva 40 g</t>
  </si>
  <si>
    <t>francoski rogljički, z nadevom (marmelada, čokolada)  80 g</t>
  </si>
  <si>
    <t>francoski rogljički, z nadevom (marmelada, čokolada) 40 g</t>
  </si>
  <si>
    <t>francoski roglič polnozrnati z nadevom 80 g</t>
  </si>
  <si>
    <t>francoski roglič polnozrnatibrez nadeva 80 g</t>
  </si>
  <si>
    <t>zavitek iz listnatega testa,  različni nadevi - jabolka, skuta, borovnica.....cca 80 g</t>
  </si>
  <si>
    <t>rezine, tortice iz biskvitnega testa z različnimi nadevi, čokolada, sadne…100 g</t>
  </si>
  <si>
    <t>kremna rezina 100 g</t>
  </si>
  <si>
    <t>tiramisu rezina 100 g</t>
  </si>
  <si>
    <t>brezglutenski temni kruh, enakovredno Pan Rustico, Schar 250g</t>
  </si>
  <si>
    <t>riževa ploščica, s prelivom čokolade in sadjem, brez glutena, različni okusi, cca 20 g</t>
  </si>
  <si>
    <r>
      <t xml:space="preserve">rižev </t>
    </r>
    <r>
      <rPr>
        <b/>
        <sz val="11"/>
        <color indexed="8"/>
        <rFont val="Arial"/>
        <family val="2"/>
        <charset val="238"/>
      </rPr>
      <t xml:space="preserve">napitek, s kalcijem in vitamini, 1 l </t>
    </r>
  </si>
  <si>
    <t>sojin napitek , 1l</t>
  </si>
  <si>
    <t>rižev napitek, cca 250 ml, z različnimi okusi</t>
  </si>
  <si>
    <t>sojin napitek cca 250 ml, različni okusi, čokolada, sadje</t>
  </si>
  <si>
    <t>margarina z manj maščob, veganska, brez mlečnih sestavin, glutena, jajc in soli</t>
  </si>
  <si>
    <t>skuta s  sadjem, različni okusi, cca 100-150 g</t>
  </si>
  <si>
    <t>mleko sveže polnomastno,  3,5 m.m , 1l</t>
  </si>
  <si>
    <t>sveže mleko polnomastno, refuza, 3,5 mm</t>
  </si>
  <si>
    <t>mleko trajno (alpsko), 200 ml, tetrapak</t>
  </si>
  <si>
    <t>jogurt tekoči, probiotični, sadni, različni okusi ( kot EGO), cca 250 g</t>
  </si>
  <si>
    <t>jogutr tekoči, probiotični, navadni (kot EGO),  cca 250g</t>
  </si>
  <si>
    <t xml:space="preserve">pica brezmesna, nadev: sir, gobe, paradižnikova omaka, teža kos 250 g </t>
  </si>
  <si>
    <t xml:space="preserve">pica zelenjavna, nadev: zelenjava, sir, paradižnikova omaka, teža kos 250 g </t>
  </si>
  <si>
    <t xml:space="preserve">picamesna, nadev: sir, šunka, gobe, paradižnikova omaka, teža kos 250 g </t>
  </si>
  <si>
    <t>krompirjevi svaljki ali njoki, kvaliteta kot Žito</t>
  </si>
  <si>
    <t>Srednja šola Josipa Jurčiča, Ivančna Gorica, Cesta občine Hirschaid 3, 1295 Ivančna Gorica</t>
  </si>
  <si>
    <t>Priloga 2 k zapisniku</t>
  </si>
  <si>
    <t xml:space="preserve">Sukcesivna dobava živil - JN 1241/2016, evropski obrazec  </t>
  </si>
  <si>
    <t>objava 23. 2. 2016 na Portalu javnih naročil</t>
  </si>
  <si>
    <t>KRITERIJI: ekonomsko najugodnejša ponudba</t>
  </si>
  <si>
    <t>T=N*85/P, T=točke, N= najnižja ponudbena cena z DDV, P= ponudnikova cena z DDV</t>
  </si>
  <si>
    <t>T=Em*5/P, T=točke, EM št. ponudnikovih oznak stolpcu 10 OBR3/1, P=št vseh postavk v predračunu sklopa</t>
  </si>
  <si>
    <t>T=Ek*5/P, T=točke, Ek št. ponudnikovih oznak stolpec  11 OBR3/1,P=št vseh postavk v predračunu sklopa</t>
  </si>
  <si>
    <t>T=K*5/P, T=točke, K št. ponudnikovih oznak stolpec  12 OBR3/1,P=št vseh postavk v predračunu sklopa</t>
  </si>
  <si>
    <t>sklop številka</t>
  </si>
  <si>
    <t>naziv sklopa</t>
  </si>
  <si>
    <t>skupna ocenjena vrednost(celotno obdobje trajanja JN</t>
  </si>
  <si>
    <t>ponudnik</t>
  </si>
  <si>
    <t>naša stevilka in datum prejema</t>
  </si>
  <si>
    <t>predračun št.</t>
  </si>
  <si>
    <t>vrednost  ponudbe z DDV</t>
  </si>
  <si>
    <t>vrednost brez ddv</t>
  </si>
  <si>
    <t>število točk po izračunu razpisne dokumentacije str 11-13</t>
  </si>
  <si>
    <t>št artiklov na predr.</t>
  </si>
  <si>
    <t>Em</t>
  </si>
  <si>
    <t>število točk Em</t>
  </si>
  <si>
    <t>Ek</t>
  </si>
  <si>
    <t>število točk Ek</t>
  </si>
  <si>
    <t>K</t>
  </si>
  <si>
    <t>število točk K</t>
  </si>
  <si>
    <t>skupaj št točk</t>
  </si>
  <si>
    <t>OBR-3</t>
  </si>
  <si>
    <t>OBR-3/2</t>
  </si>
  <si>
    <t>OBR-4</t>
  </si>
  <si>
    <t>OBR-5</t>
  </si>
  <si>
    <t>OBR-6</t>
  </si>
  <si>
    <t>OBR-7</t>
  </si>
  <si>
    <t>OBR-8</t>
  </si>
  <si>
    <t>OBR-9</t>
  </si>
  <si>
    <t>OBR-10</t>
  </si>
  <si>
    <t>OBR-11</t>
  </si>
  <si>
    <t>OBR-12</t>
  </si>
  <si>
    <t>OBR-13, ali 13/1</t>
  </si>
  <si>
    <t>MANJKAJOČE PRILOGE</t>
  </si>
  <si>
    <t>SKLENITEV OKVIRNEGA  SPORAZUMA</t>
  </si>
  <si>
    <t>Ljubljanske mlekarne d.d.</t>
  </si>
  <si>
    <t>da</t>
  </si>
  <si>
    <t>Mlekarna Celeia d. o. o.</t>
  </si>
  <si>
    <t>MESO, MESNI IZDELKI IN PERUTNINA</t>
  </si>
  <si>
    <t>Mesarstvo Maver d.o.o.</t>
  </si>
  <si>
    <t>Pikl d.o.o.</t>
  </si>
  <si>
    <t>Mesarstvo Oblak d.o.o.</t>
  </si>
  <si>
    <t>Pipo d.o.o.</t>
  </si>
  <si>
    <t>Impuls d.o.o.</t>
  </si>
  <si>
    <t>Mercator d.d.</t>
  </si>
  <si>
    <t>ZAMRZNJENA ŽIVILA, zelenjava, sadje</t>
  </si>
  <si>
    <t>Kvibo d.o.o</t>
  </si>
  <si>
    <t>ne</t>
  </si>
  <si>
    <t>Pekarna Pečjak d.o.o.</t>
  </si>
  <si>
    <t>ZAMRZNJENA ŽIVILA, priloge</t>
  </si>
  <si>
    <t>Pekarna Pečjak d.o.o</t>
  </si>
  <si>
    <t>Consult Commerce d.o.o.</t>
  </si>
  <si>
    <t>KRUH IN PEKOVSKO PECIVO</t>
  </si>
  <si>
    <t>Žito prehrambena industrija d.o.o</t>
  </si>
  <si>
    <t>Pekarstvo, Erika Blatnik Macuh s.p.</t>
  </si>
  <si>
    <t>Don Don</t>
  </si>
  <si>
    <t>SLAŠČICE</t>
  </si>
  <si>
    <t>Geaprodukt d.o.o</t>
  </si>
  <si>
    <t>Krnc d.o.o.</t>
  </si>
  <si>
    <t>PITUS d.o.o.</t>
  </si>
  <si>
    <t>Keke &amp; kele d.o.o.</t>
  </si>
  <si>
    <t xml:space="preserve">Pripravila: </t>
  </si>
  <si>
    <t>Bojana Hauptman</t>
  </si>
  <si>
    <t>ANALIZA PRISPELIH PONUDB - PREVERJANJE PREDRAČUNOV ZA OBDOBJE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</si>
</sst>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S_I_T_-;\-* #,##0.00\ _S_I_T_-;_-* &quot;-&quot;??\ _S_I_T_-;_-@_-"/>
    <numFmt numFmtId="165" formatCode="0.000"/>
    <numFmt numFmtId="166" formatCode="0.0000"/>
    <numFmt numFmtId="167" formatCode="0.0"/>
    <numFmt numFmtId="168" formatCode="#,##0.0"/>
    <numFmt numFmtId="169" formatCode="_-* #,##0.00\ [$€-1]_-;\-* #,##0.00\ [$€-1]_-;_-* &quot;-&quot;??\ [$€-1]_-"/>
    <numFmt numFmtId="170" formatCode="#,##0.00_ ;\-#,##0.00\ "/>
    <numFmt numFmtId="171" formatCode="#,##0.00_ ;[Red]\-#,##0.00\ "/>
    <numFmt numFmtId="172" formatCode="_-* #,##0.00\ [$€-1]_-;\-* #,##0.00\ [$€-1]_-;_-* &quot;-&quot;??\ [$€-1]_-;_-@_-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sz val="14"/>
      <color rgb="FF00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b/>
      <sz val="12"/>
      <color rgb="FF0070C0"/>
      <name val="Arial CE"/>
      <family val="2"/>
      <charset val="238"/>
    </font>
    <font>
      <u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 CE"/>
      <family val="2"/>
      <charset val="238"/>
    </font>
    <font>
      <sz val="11"/>
      <color rgb="FF0070C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sz val="12"/>
      <name val="Arial CE"/>
      <charset val="238"/>
    </font>
    <font>
      <i/>
      <sz val="11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7.5"/>
      <name val="Arial"/>
      <family val="2"/>
      <charset val="238"/>
    </font>
    <font>
      <sz val="7.5"/>
      <color rgb="FF00B05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9" tint="-0.249977111117893"/>
      <name val="Arial"/>
      <family val="2"/>
      <charset val="238"/>
    </font>
    <font>
      <sz val="11"/>
      <color rgb="FF00B05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9" fontId="1" fillId="0" borderId="0" applyFont="0" applyFill="0" applyBorder="0" applyAlignment="0" applyProtection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</cellStyleXfs>
  <cellXfs count="917">
    <xf numFmtId="0" fontId="0" fillId="0" borderId="0" xfId="0"/>
    <xf numFmtId="0" fontId="1" fillId="0" borderId="0" xfId="0" applyFont="1" applyProtection="1"/>
    <xf numFmtId="2" fontId="1" fillId="0" borderId="0" xfId="0" applyNumberFormat="1" applyFont="1" applyAlignment="1" applyProtection="1">
      <alignment horizontal="center"/>
    </xf>
    <xf numFmtId="0" fontId="6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7" fillId="0" borderId="0" xfId="0" applyFont="1" applyProtection="1"/>
    <xf numFmtId="2" fontId="6" fillId="0" borderId="0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Alignment="1" applyProtection="1">
      <alignment horizontal="right"/>
    </xf>
    <xf numFmtId="2" fontId="6" fillId="0" borderId="0" xfId="0" applyNumberFormat="1" applyFont="1" applyAlignment="1" applyProtection="1">
      <alignment horizontal="center"/>
    </xf>
    <xf numFmtId="0" fontId="0" fillId="0" borderId="0" xfId="0" applyFont="1" applyProtection="1"/>
    <xf numFmtId="0" fontId="10" fillId="0" borderId="0" xfId="0" applyFont="1" applyBorder="1" applyAlignment="1" applyProtection="1">
      <alignment horizontal="right"/>
    </xf>
    <xf numFmtId="0" fontId="12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 wrapText="1"/>
    </xf>
    <xf numFmtId="0" fontId="11" fillId="0" borderId="0" xfId="0" applyFont="1" applyBorder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Protection="1">
      <protection locked="0"/>
    </xf>
    <xf numFmtId="166" fontId="16" fillId="0" borderId="0" xfId="0" applyNumberFormat="1" applyFont="1" applyBorder="1" applyProtection="1"/>
    <xf numFmtId="166" fontId="16" fillId="0" borderId="0" xfId="0" applyNumberFormat="1" applyFont="1" applyProtection="1">
      <protection locked="0"/>
    </xf>
    <xf numFmtId="2" fontId="16" fillId="0" borderId="0" xfId="0" applyNumberFormat="1" applyFont="1" applyProtection="1">
      <protection locked="0"/>
    </xf>
    <xf numFmtId="2" fontId="12" fillId="0" borderId="0" xfId="0" applyNumberFormat="1" applyFont="1" applyAlignment="1" applyProtection="1">
      <alignment horizontal="center"/>
    </xf>
    <xf numFmtId="166" fontId="18" fillId="0" borderId="0" xfId="0" applyNumberFormat="1" applyFont="1" applyFill="1" applyBorder="1" applyProtection="1"/>
    <xf numFmtId="2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Protection="1"/>
    <xf numFmtId="0" fontId="11" fillId="0" borderId="0" xfId="0" applyFont="1" applyFill="1" applyProtection="1">
      <protection locked="0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left"/>
    </xf>
    <xf numFmtId="0" fontId="11" fillId="2" borderId="20" xfId="0" applyFont="1" applyFill="1" applyBorder="1" applyAlignment="1" applyProtection="1">
      <alignment horizontal="left"/>
    </xf>
    <xf numFmtId="0" fontId="11" fillId="2" borderId="19" xfId="0" applyFont="1" applyFill="1" applyBorder="1" applyAlignment="1" applyProtection="1">
      <alignment horizontal="left"/>
    </xf>
    <xf numFmtId="2" fontId="12" fillId="2" borderId="19" xfId="0" applyNumberFormat="1" applyFont="1" applyFill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10" fontId="17" fillId="2" borderId="25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0" xfId="0" applyNumberFormat="1" applyFont="1" applyBorder="1" applyAlignment="1" applyProtection="1">
      <alignment horizontal="center"/>
    </xf>
    <xf numFmtId="2" fontId="12" fillId="2" borderId="19" xfId="0" applyNumberFormat="1" applyFont="1" applyFill="1" applyBorder="1" applyAlignment="1" applyProtection="1">
      <alignment horizontal="center"/>
    </xf>
    <xf numFmtId="0" fontId="22" fillId="0" borderId="0" xfId="0" applyFont="1" applyAlignment="1" applyProtection="1">
      <alignment vertical="top"/>
    </xf>
    <xf numFmtId="0" fontId="14" fillId="0" borderId="0" xfId="0" applyFont="1" applyProtection="1"/>
    <xf numFmtId="2" fontId="9" fillId="0" borderId="0" xfId="0" applyNumberFormat="1" applyFont="1" applyProtection="1"/>
    <xf numFmtId="2" fontId="12" fillId="0" borderId="0" xfId="0" applyNumberFormat="1" applyFont="1" applyProtection="1"/>
    <xf numFmtId="2" fontId="9" fillId="0" borderId="0" xfId="0" applyNumberFormat="1" applyFont="1" applyBorder="1" applyProtection="1"/>
    <xf numFmtId="2" fontId="16" fillId="0" borderId="0" xfId="0" applyNumberFormat="1" applyFont="1" applyFill="1" applyBorder="1" applyProtection="1"/>
    <xf numFmtId="2" fontId="17" fillId="2" borderId="31" xfId="0" applyNumberFormat="1" applyFont="1" applyFill="1" applyBorder="1" applyAlignment="1" applyProtection="1">
      <alignment horizontal="center" vertical="center" wrapText="1"/>
    </xf>
    <xf numFmtId="2" fontId="10" fillId="2" borderId="32" xfId="0" applyNumberFormat="1" applyFont="1" applyFill="1" applyBorder="1" applyAlignment="1" applyProtection="1">
      <alignment horizontal="center" vertical="center" wrapText="1"/>
    </xf>
    <xf numFmtId="2" fontId="16" fillId="2" borderId="32" xfId="4" applyNumberFormat="1" applyFont="1" applyFill="1" applyBorder="1" applyAlignment="1" applyProtection="1">
      <alignment horizontal="right"/>
    </xf>
    <xf numFmtId="2" fontId="3" fillId="0" borderId="0" xfId="0" applyNumberFormat="1" applyFont="1" applyProtection="1"/>
    <xf numFmtId="0" fontId="12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166" fontId="16" fillId="0" borderId="14" xfId="0" applyNumberFormat="1" applyFont="1" applyBorder="1" applyAlignment="1" applyProtection="1">
      <alignment horizontal="right"/>
    </xf>
    <xf numFmtId="0" fontId="11" fillId="2" borderId="19" xfId="0" applyFont="1" applyFill="1" applyBorder="1" applyAlignment="1" applyProtection="1">
      <alignment horizontal="left" vertical="center"/>
    </xf>
    <xf numFmtId="4" fontId="16" fillId="2" borderId="32" xfId="4" applyNumberFormat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2" fontId="0" fillId="0" borderId="0" xfId="0" applyNumberFormat="1" applyFont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Alignment="1" applyProtection="1">
      <alignment horizontal="left"/>
    </xf>
    <xf numFmtId="2" fontId="0" fillId="0" borderId="0" xfId="0" applyNumberFormat="1" applyFont="1" applyBorder="1" applyAlignment="1" applyProtection="1">
      <alignment horizontal="center"/>
    </xf>
    <xf numFmtId="0" fontId="10" fillId="4" borderId="40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2" fontId="10" fillId="4" borderId="42" xfId="0" applyNumberFormat="1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 applyProtection="1">
      <alignment horizontal="left" vertical="center"/>
    </xf>
    <xf numFmtId="0" fontId="8" fillId="4" borderId="41" xfId="0" applyFont="1" applyFill="1" applyBorder="1" applyAlignment="1" applyProtection="1">
      <alignment horizontal="left"/>
    </xf>
    <xf numFmtId="0" fontId="11" fillId="4" borderId="46" xfId="0" applyFont="1" applyFill="1" applyBorder="1" applyAlignment="1" applyProtection="1">
      <alignment horizontal="left"/>
    </xf>
    <xf numFmtId="0" fontId="11" fillId="4" borderId="41" xfId="0" applyFont="1" applyFill="1" applyBorder="1" applyAlignment="1" applyProtection="1">
      <alignment horizontal="left"/>
    </xf>
    <xf numFmtId="2" fontId="12" fillId="4" borderId="41" xfId="0" applyNumberFormat="1" applyFont="1" applyFill="1" applyBorder="1" applyAlignment="1" applyProtection="1">
      <alignment horizontal="left"/>
    </xf>
    <xf numFmtId="169" fontId="6" fillId="0" borderId="0" xfId="1" applyFont="1" applyProtection="1"/>
    <xf numFmtId="169" fontId="6" fillId="0" borderId="0" xfId="1" applyFont="1" applyAlignment="1" applyProtection="1">
      <alignment horizontal="right"/>
    </xf>
    <xf numFmtId="169" fontId="6" fillId="0" borderId="0" xfId="1" applyFont="1" applyAlignment="1" applyProtection="1">
      <alignment horizontal="center"/>
    </xf>
    <xf numFmtId="169" fontId="9" fillId="0" borderId="0" xfId="1" applyFont="1" applyProtection="1"/>
    <xf numFmtId="169" fontId="11" fillId="0" borderId="0" xfId="1" applyFont="1" applyBorder="1" applyProtection="1"/>
    <xf numFmtId="169" fontId="12" fillId="0" borderId="0" xfId="1" applyFont="1" applyBorder="1" applyAlignment="1" applyProtection="1">
      <alignment horizontal="right"/>
    </xf>
    <xf numFmtId="169" fontId="12" fillId="0" borderId="0" xfId="1" applyFont="1" applyProtection="1"/>
    <xf numFmtId="169" fontId="16" fillId="0" borderId="0" xfId="1" applyFont="1" applyBorder="1" applyProtection="1"/>
    <xf numFmtId="169" fontId="12" fillId="0" borderId="0" xfId="1" applyFont="1" applyAlignment="1" applyProtection="1">
      <alignment horizontal="center"/>
    </xf>
    <xf numFmtId="169" fontId="6" fillId="0" borderId="0" xfId="1" applyFont="1" applyBorder="1" applyProtection="1"/>
    <xf numFmtId="169" fontId="6" fillId="0" borderId="0" xfId="1" applyFont="1" applyBorder="1" applyAlignment="1" applyProtection="1">
      <alignment horizontal="right"/>
    </xf>
    <xf numFmtId="169" fontId="9" fillId="0" borderId="0" xfId="1" applyFont="1" applyBorder="1" applyProtection="1"/>
    <xf numFmtId="169" fontId="7" fillId="0" borderId="0" xfId="1" applyFont="1" applyProtection="1"/>
    <xf numFmtId="169" fontId="10" fillId="2" borderId="18" xfId="1" applyFont="1" applyFill="1" applyBorder="1" applyAlignment="1" applyProtection="1">
      <alignment horizontal="center" vertical="center" wrapText="1"/>
    </xf>
    <xf numFmtId="169" fontId="10" fillId="2" borderId="19" xfId="1" applyFont="1" applyFill="1" applyBorder="1" applyAlignment="1" applyProtection="1">
      <alignment horizontal="center" vertical="center" wrapText="1"/>
    </xf>
    <xf numFmtId="169" fontId="10" fillId="2" borderId="32" xfId="1" applyFont="1" applyFill="1" applyBorder="1" applyAlignment="1" applyProtection="1">
      <alignment horizontal="center" vertical="center" wrapText="1"/>
    </xf>
    <xf numFmtId="169" fontId="10" fillId="0" borderId="0" xfId="1" applyFont="1" applyAlignment="1" applyProtection="1">
      <alignment horizontal="center" vertical="center" wrapText="1"/>
    </xf>
    <xf numFmtId="169" fontId="11" fillId="2" borderId="18" xfId="1" applyFont="1" applyFill="1" applyBorder="1" applyAlignment="1" applyProtection="1">
      <alignment horizontal="left" vertical="center"/>
    </xf>
    <xf numFmtId="169" fontId="11" fillId="2" borderId="20" xfId="1" applyFont="1" applyFill="1" applyBorder="1" applyAlignment="1" applyProtection="1">
      <alignment horizontal="left"/>
    </xf>
    <xf numFmtId="169" fontId="11" fillId="2" borderId="19" xfId="1" applyFont="1" applyFill="1" applyBorder="1" applyAlignment="1" applyProtection="1">
      <alignment horizontal="left"/>
    </xf>
    <xf numFmtId="169" fontId="12" fillId="2" borderId="19" xfId="1" applyFont="1" applyFill="1" applyBorder="1" applyAlignment="1" applyProtection="1">
      <alignment horizontal="left"/>
    </xf>
    <xf numFmtId="169" fontId="11" fillId="0" borderId="0" xfId="1" applyFont="1" applyAlignment="1" applyProtection="1">
      <alignment horizontal="left"/>
    </xf>
    <xf numFmtId="0" fontId="10" fillId="0" borderId="0" xfId="1" applyNumberFormat="1" applyFont="1" applyAlignment="1" applyProtection="1">
      <alignment horizontal="right"/>
    </xf>
    <xf numFmtId="0" fontId="12" fillId="0" borderId="0" xfId="1" applyNumberFormat="1" applyFont="1" applyBorder="1" applyAlignment="1" applyProtection="1">
      <alignment horizontal="right"/>
    </xf>
    <xf numFmtId="0" fontId="10" fillId="0" borderId="0" xfId="1" applyNumberFormat="1" applyFont="1" applyBorder="1" applyAlignment="1" applyProtection="1">
      <alignment horizontal="right"/>
    </xf>
    <xf numFmtId="0" fontId="10" fillId="2" borderId="19" xfId="1" applyNumberFormat="1" applyFont="1" applyFill="1" applyBorder="1" applyAlignment="1" applyProtection="1">
      <alignment horizontal="center" vertical="center" wrapText="1"/>
    </xf>
    <xf numFmtId="0" fontId="8" fillId="2" borderId="19" xfId="1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left" vertical="center" wrapText="1"/>
    </xf>
    <xf numFmtId="170" fontId="16" fillId="2" borderId="32" xfId="1" applyNumberFormat="1" applyFont="1" applyFill="1" applyBorder="1" applyAlignment="1" applyProtection="1">
      <alignment horizontal="right"/>
    </xf>
    <xf numFmtId="169" fontId="8" fillId="0" borderId="0" xfId="1" applyFont="1" applyFill="1" applyBorder="1" applyAlignment="1" applyProtection="1">
      <alignment horizontal="left"/>
    </xf>
    <xf numFmtId="169" fontId="7" fillId="0" borderId="0" xfId="1" applyFont="1" applyFill="1" applyBorder="1" applyAlignment="1" applyProtection="1">
      <alignment horizontal="left"/>
    </xf>
    <xf numFmtId="170" fontId="4" fillId="0" borderId="0" xfId="1" applyNumberFormat="1" applyFont="1" applyFill="1" applyBorder="1" applyProtection="1"/>
    <xf numFmtId="166" fontId="9" fillId="0" borderId="0" xfId="0" applyNumberFormat="1" applyFont="1" applyProtection="1"/>
    <xf numFmtId="2" fontId="13" fillId="0" borderId="0" xfId="0" applyNumberFormat="1" applyFont="1" applyProtection="1"/>
    <xf numFmtId="49" fontId="16" fillId="0" borderId="15" xfId="0" applyNumberFormat="1" applyFont="1" applyBorder="1" applyAlignment="1" applyProtection="1">
      <alignment horizontal="left"/>
    </xf>
    <xf numFmtId="166" fontId="16" fillId="0" borderId="0" xfId="0" applyNumberFormat="1" applyFont="1" applyProtection="1"/>
    <xf numFmtId="2" fontId="16" fillId="0" borderId="0" xfId="0" applyNumberFormat="1" applyFont="1" applyProtection="1"/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2" fontId="20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Protection="1"/>
    <xf numFmtId="0" fontId="11" fillId="0" borderId="0" xfId="0" applyFont="1" applyFill="1" applyProtection="1"/>
    <xf numFmtId="2" fontId="13" fillId="0" borderId="0" xfId="0" applyNumberFormat="1" applyFont="1" applyFill="1" applyBorder="1" applyProtection="1"/>
    <xf numFmtId="166" fontId="16" fillId="0" borderId="0" xfId="0" applyNumberFormat="1" applyFont="1" applyFill="1" applyBorder="1" applyProtection="1"/>
    <xf numFmtId="166" fontId="9" fillId="0" borderId="0" xfId="0" applyNumberFormat="1" applyFont="1" applyBorder="1" applyAlignment="1" applyProtection="1">
      <alignment horizontal="center"/>
    </xf>
    <xf numFmtId="2" fontId="13" fillId="0" borderId="0" xfId="0" applyNumberFormat="1" applyFont="1" applyBorder="1" applyProtection="1"/>
    <xf numFmtId="10" fontId="17" fillId="2" borderId="25" xfId="0" applyNumberFormat="1" applyFont="1" applyFill="1" applyBorder="1" applyAlignment="1" applyProtection="1">
      <alignment horizontal="center" vertical="center" wrapText="1"/>
    </xf>
    <xf numFmtId="166" fontId="16" fillId="2" borderId="21" xfId="0" applyNumberFormat="1" applyFont="1" applyFill="1" applyBorder="1" applyAlignment="1" applyProtection="1">
      <alignment horizontal="left"/>
    </xf>
    <xf numFmtId="2" fontId="13" fillId="2" borderId="21" xfId="0" applyNumberFormat="1" applyFont="1" applyFill="1" applyBorder="1" applyAlignment="1" applyProtection="1">
      <alignment horizontal="left"/>
    </xf>
    <xf numFmtId="166" fontId="9" fillId="0" borderId="0" xfId="0" applyNumberFormat="1" applyFont="1" applyBorder="1" applyProtection="1"/>
    <xf numFmtId="0" fontId="1" fillId="0" borderId="0" xfId="0" applyFont="1" applyAlignment="1" applyProtection="1">
      <alignment horizontal="right"/>
    </xf>
    <xf numFmtId="2" fontId="13" fillId="0" borderId="0" xfId="0" applyNumberFormat="1" applyFont="1" applyAlignment="1" applyProtection="1">
      <alignment horizontal="center"/>
    </xf>
    <xf numFmtId="166" fontId="16" fillId="0" borderId="37" xfId="0" applyNumberFormat="1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center"/>
    </xf>
    <xf numFmtId="2" fontId="16" fillId="0" borderId="0" xfId="0" applyNumberFormat="1" applyFont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center"/>
    </xf>
    <xf numFmtId="0" fontId="11" fillId="4" borderId="41" xfId="0" applyFont="1" applyFill="1" applyBorder="1" applyAlignment="1" applyProtection="1">
      <alignment horizontal="left" vertical="center"/>
    </xf>
    <xf numFmtId="166" fontId="16" fillId="4" borderId="47" xfId="0" applyNumberFormat="1" applyFont="1" applyFill="1" applyBorder="1" applyAlignment="1" applyProtection="1">
      <alignment horizontal="left"/>
    </xf>
    <xf numFmtId="2" fontId="13" fillId="4" borderId="47" xfId="0" applyNumberFormat="1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left" vertical="center"/>
    </xf>
    <xf numFmtId="169" fontId="13" fillId="0" borderId="0" xfId="1" applyFont="1" applyProtection="1"/>
    <xf numFmtId="169" fontId="16" fillId="0" borderId="14" xfId="1" applyFont="1" applyBorder="1" applyAlignment="1" applyProtection="1">
      <alignment horizontal="right"/>
    </xf>
    <xf numFmtId="169" fontId="16" fillId="0" borderId="15" xfId="1" applyFont="1" applyBorder="1" applyAlignment="1" applyProtection="1">
      <alignment horizontal="left"/>
    </xf>
    <xf numFmtId="169" fontId="16" fillId="0" borderId="0" xfId="1" applyFont="1" applyProtection="1"/>
    <xf numFmtId="169" fontId="11" fillId="0" borderId="0" xfId="1" applyFont="1" applyFill="1" applyBorder="1" applyProtection="1"/>
    <xf numFmtId="169" fontId="11" fillId="0" borderId="0" xfId="1" applyFont="1" applyFill="1" applyBorder="1" applyAlignment="1" applyProtection="1">
      <alignment horizontal="right"/>
    </xf>
    <xf numFmtId="169" fontId="20" fillId="0" borderId="0" xfId="1" applyFont="1" applyFill="1" applyBorder="1" applyAlignment="1" applyProtection="1">
      <alignment horizontal="center"/>
    </xf>
    <xf numFmtId="169" fontId="18" fillId="0" borderId="0" xfId="1" applyFont="1" applyFill="1" applyBorder="1" applyProtection="1"/>
    <xf numFmtId="169" fontId="11" fillId="0" borderId="0" xfId="1" applyFont="1" applyFill="1" applyProtection="1"/>
    <xf numFmtId="169" fontId="11" fillId="2" borderId="19" xfId="1" applyFont="1" applyFill="1" applyBorder="1" applyAlignment="1" applyProtection="1">
      <alignment horizontal="left" vertical="center"/>
    </xf>
    <xf numFmtId="169" fontId="16" fillId="2" borderId="21" xfId="1" applyFont="1" applyFill="1" applyBorder="1" applyAlignment="1" applyProtection="1">
      <alignment horizontal="left"/>
    </xf>
    <xf numFmtId="169" fontId="13" fillId="2" borderId="21" xfId="1" applyFont="1" applyFill="1" applyBorder="1" applyAlignment="1" applyProtection="1">
      <alignment horizontal="left"/>
    </xf>
    <xf numFmtId="169" fontId="4" fillId="0" borderId="0" xfId="1" applyFont="1" applyFill="1" applyBorder="1" applyProtection="1"/>
    <xf numFmtId="169" fontId="17" fillId="0" borderId="0" xfId="1" applyFont="1" applyFill="1" applyBorder="1" applyProtection="1"/>
    <xf numFmtId="171" fontId="16" fillId="4" borderId="42" xfId="4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2" fontId="3" fillId="0" borderId="0" xfId="0" applyNumberFormat="1" applyFont="1" applyBorder="1" applyProtection="1"/>
    <xf numFmtId="0" fontId="1" fillId="0" borderId="0" xfId="0" applyFont="1" applyAlignment="1" applyProtection="1">
      <alignment horizontal="left"/>
    </xf>
    <xf numFmtId="2" fontId="1" fillId="0" borderId="0" xfId="0" applyNumberFormat="1" applyFont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2" fontId="2" fillId="2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1" fillId="0" borderId="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166" fontId="16" fillId="0" borderId="12" xfId="0" applyNumberFormat="1" applyFont="1" applyFill="1" applyBorder="1" applyProtection="1"/>
    <xf numFmtId="0" fontId="26" fillId="0" borderId="0" xfId="0" applyFont="1" applyAlignment="1">
      <alignment horizontal="left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53" xfId="0" applyFont="1" applyBorder="1" applyAlignment="1" applyProtection="1">
      <alignment horizontal="left" vertical="center" wrapText="1"/>
      <protection locked="0"/>
    </xf>
    <xf numFmtId="0" fontId="28" fillId="0" borderId="54" xfId="0" applyFont="1" applyBorder="1" applyAlignment="1">
      <alignment vertical="center"/>
    </xf>
    <xf numFmtId="0" fontId="29" fillId="0" borderId="0" xfId="0" applyFont="1" applyProtection="1"/>
    <xf numFmtId="0" fontId="11" fillId="2" borderId="58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2" fontId="12" fillId="2" borderId="59" xfId="0" applyNumberFormat="1" applyFont="1" applyFill="1" applyBorder="1" applyAlignment="1" applyProtection="1">
      <alignment horizontal="left"/>
    </xf>
    <xf numFmtId="166" fontId="16" fillId="2" borderId="60" xfId="0" applyNumberFormat="1" applyFont="1" applyFill="1" applyBorder="1" applyAlignment="1" applyProtection="1">
      <alignment horizontal="left"/>
    </xf>
    <xf numFmtId="2" fontId="16" fillId="2" borderId="61" xfId="4" applyNumberFormat="1" applyFont="1" applyFill="1" applyBorder="1" applyAlignment="1" applyProtection="1">
      <alignment horizontal="right"/>
    </xf>
    <xf numFmtId="2" fontId="13" fillId="2" borderId="31" xfId="0" applyNumberFormat="1" applyFont="1" applyFill="1" applyBorder="1" applyAlignment="1" applyProtection="1">
      <alignment horizontal="center" vertical="center" wrapText="1"/>
    </xf>
    <xf numFmtId="2" fontId="13" fillId="2" borderId="16" xfId="0" applyNumberFormat="1" applyFont="1" applyFill="1" applyBorder="1" applyAlignment="1" applyProtection="1">
      <alignment horizontal="center" vertical="center" wrapText="1"/>
    </xf>
    <xf numFmtId="2" fontId="13" fillId="2" borderId="17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2" fontId="2" fillId="2" borderId="19" xfId="0" applyNumberFormat="1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Protection="1"/>
    <xf numFmtId="0" fontId="12" fillId="7" borderId="0" xfId="0" applyFont="1" applyFill="1" applyBorder="1" applyAlignment="1" applyProtection="1">
      <alignment horizontal="right"/>
    </xf>
    <xf numFmtId="0" fontId="11" fillId="7" borderId="12" xfId="0" applyFont="1" applyFill="1" applyBorder="1" applyProtection="1">
      <protection locked="0"/>
    </xf>
    <xf numFmtId="0" fontId="11" fillId="7" borderId="12" xfId="0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left"/>
      <protection locked="0"/>
    </xf>
    <xf numFmtId="0" fontId="12" fillId="7" borderId="12" xfId="0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2" fontId="12" fillId="7" borderId="12" xfId="0" applyNumberFormat="1" applyFont="1" applyFill="1" applyBorder="1" applyAlignment="1" applyProtection="1">
      <alignment horizontal="center"/>
    </xf>
    <xf numFmtId="166" fontId="16" fillId="7" borderId="12" xfId="0" applyNumberFormat="1" applyFont="1" applyFill="1" applyBorder="1" applyProtection="1"/>
    <xf numFmtId="14" fontId="0" fillId="7" borderId="48" xfId="0" applyNumberFormat="1" applyFont="1" applyFill="1" applyBorder="1" applyAlignment="1" applyProtection="1">
      <alignment horizontal="right"/>
      <protection locked="0"/>
    </xf>
    <xf numFmtId="2" fontId="0" fillId="7" borderId="39" xfId="0" applyNumberFormat="1" applyFont="1" applyFill="1" applyBorder="1" applyAlignment="1" applyProtection="1">
      <alignment horizontal="center"/>
      <protection locked="0"/>
    </xf>
    <xf numFmtId="2" fontId="13" fillId="7" borderId="39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horizontal="center" vertical="center" wrapText="1"/>
    </xf>
    <xf numFmtId="0" fontId="13" fillId="2" borderId="3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9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center"/>
    </xf>
    <xf numFmtId="0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6" fillId="0" borderId="72" xfId="1" applyNumberFormat="1" applyFont="1" applyFill="1" applyBorder="1" applyAlignment="1" applyProtection="1">
      <alignment horizontal="center"/>
    </xf>
    <xf numFmtId="0" fontId="16" fillId="2" borderId="32" xfId="4" applyNumberFormat="1" applyFont="1" applyFill="1" applyBorder="1" applyAlignment="1" applyProtection="1">
      <alignment horizontal="center"/>
    </xf>
    <xf numFmtId="0" fontId="16" fillId="4" borderId="42" xfId="4" applyNumberFormat="1" applyFont="1" applyFill="1" applyBorder="1" applyAlignment="1" applyProtection="1">
      <alignment horizontal="center"/>
    </xf>
    <xf numFmtId="0" fontId="16" fillId="2" borderId="61" xfId="4" applyNumberFormat="1" applyFont="1" applyFill="1" applyBorder="1" applyAlignment="1" applyProtection="1">
      <alignment horizontal="center"/>
    </xf>
    <xf numFmtId="2" fontId="16" fillId="7" borderId="12" xfId="0" applyNumberFormat="1" applyFont="1" applyFill="1" applyBorder="1" applyProtection="1">
      <protection locked="0"/>
    </xf>
    <xf numFmtId="2" fontId="12" fillId="7" borderId="12" xfId="0" applyNumberFormat="1" applyFont="1" applyFill="1" applyBorder="1" applyAlignment="1" applyProtection="1">
      <alignment horizontal="center"/>
      <protection locked="0"/>
    </xf>
    <xf numFmtId="166" fontId="16" fillId="7" borderId="12" xfId="0" applyNumberFormat="1" applyFont="1" applyFill="1" applyBorder="1" applyProtection="1">
      <protection locked="0"/>
    </xf>
    <xf numFmtId="0" fontId="12" fillId="3" borderId="7" xfId="0" applyFont="1" applyFill="1" applyBorder="1" applyProtection="1"/>
    <xf numFmtId="0" fontId="12" fillId="3" borderId="6" xfId="0" applyFont="1" applyFill="1" applyBorder="1" applyAlignment="1" applyProtection="1">
      <alignment horizontal="right" vertical="center" wrapText="1"/>
    </xf>
    <xf numFmtId="0" fontId="11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center" vertical="center" wrapText="1"/>
    </xf>
    <xf numFmtId="2" fontId="16" fillId="3" borderId="10" xfId="0" applyNumberFormat="1" applyFont="1" applyFill="1" applyBorder="1" applyProtection="1">
      <protection locked="0"/>
    </xf>
    <xf numFmtId="2" fontId="16" fillId="3" borderId="10" xfId="0" applyNumberFormat="1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Protection="1"/>
    <xf numFmtId="0" fontId="12" fillId="0" borderId="1" xfId="0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center"/>
    </xf>
    <xf numFmtId="166" fontId="16" fillId="0" borderId="1" xfId="0" applyNumberFormat="1" applyFont="1" applyFill="1" applyBorder="1" applyProtection="1">
      <protection locked="0"/>
    </xf>
    <xf numFmtId="167" fontId="16" fillId="0" borderId="10" xfId="0" applyNumberFormat="1" applyFont="1" applyFill="1" applyBorder="1" applyProtection="1">
      <protection locked="0"/>
    </xf>
    <xf numFmtId="2" fontId="16" fillId="0" borderId="10" xfId="0" applyNumberFormat="1" applyFont="1" applyFill="1" applyBorder="1" applyAlignment="1" applyProtection="1">
      <alignment horizontal="righ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right"/>
    </xf>
    <xf numFmtId="165" fontId="12" fillId="0" borderId="1" xfId="0" applyNumberFormat="1" applyFont="1" applyFill="1" applyBorder="1" applyAlignment="1" applyProtection="1">
      <alignment horizontal="center"/>
    </xf>
    <xf numFmtId="0" fontId="12" fillId="3" borderId="8" xfId="0" applyFont="1" applyFill="1" applyBorder="1" applyProtection="1"/>
    <xf numFmtId="0" fontId="12" fillId="3" borderId="1" xfId="0" applyFont="1" applyFill="1" applyBorder="1" applyAlignment="1" applyProtection="1">
      <alignment horizontal="right"/>
    </xf>
    <xf numFmtId="0" fontId="11" fillId="3" borderId="1" xfId="0" applyFont="1" applyFill="1" applyBorder="1" applyProtection="1"/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Protection="1"/>
    <xf numFmtId="165" fontId="12" fillId="3" borderId="1" xfId="0" applyNumberFormat="1" applyFont="1" applyFill="1" applyBorder="1" applyAlignment="1" applyProtection="1">
      <alignment horizontal="center"/>
    </xf>
    <xf numFmtId="166" fontId="16" fillId="3" borderId="1" xfId="0" applyNumberFormat="1" applyFont="1" applyFill="1" applyBorder="1" applyAlignment="1" applyProtection="1">
      <alignment horizontal="right"/>
      <protection locked="0"/>
    </xf>
    <xf numFmtId="2" fontId="12" fillId="0" borderId="1" xfId="0" applyNumberFormat="1" applyFont="1" applyFill="1" applyBorder="1" applyAlignment="1" applyProtection="1">
      <alignment horizontal="center"/>
    </xf>
    <xf numFmtId="2" fontId="12" fillId="3" borderId="1" xfId="0" applyNumberFormat="1" applyFont="1" applyFill="1" applyBorder="1" applyAlignment="1" applyProtection="1">
      <alignment horizontal="center"/>
    </xf>
    <xf numFmtId="166" fontId="16" fillId="3" borderId="1" xfId="0" applyNumberFormat="1" applyFont="1" applyFill="1" applyBorder="1" applyProtection="1">
      <protection locked="0"/>
    </xf>
    <xf numFmtId="168" fontId="16" fillId="0" borderId="10" xfId="0" applyNumberFormat="1" applyFont="1" applyFill="1" applyBorder="1" applyProtection="1">
      <protection locked="0"/>
    </xf>
    <xf numFmtId="2" fontId="32" fillId="7" borderId="12" xfId="0" applyNumberFormat="1" applyFont="1" applyFill="1" applyBorder="1" applyProtection="1"/>
    <xf numFmtId="0" fontId="32" fillId="7" borderId="12" xfId="0" applyFont="1" applyFill="1" applyBorder="1" applyProtection="1">
      <protection locked="0"/>
    </xf>
    <xf numFmtId="0" fontId="32" fillId="7" borderId="12" xfId="0" applyFont="1" applyFill="1" applyBorder="1" applyAlignment="1" applyProtection="1">
      <alignment horizontal="right"/>
      <protection locked="0"/>
    </xf>
    <xf numFmtId="0" fontId="32" fillId="7" borderId="13" xfId="0" applyFont="1" applyFill="1" applyBorder="1" applyProtection="1">
      <protection locked="0"/>
    </xf>
    <xf numFmtId="0" fontId="32" fillId="7" borderId="13" xfId="0" applyFont="1" applyFill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left"/>
    </xf>
    <xf numFmtId="0" fontId="32" fillId="0" borderId="0" xfId="0" applyFont="1" applyProtection="1"/>
    <xf numFmtId="0" fontId="3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31" fillId="0" borderId="0" xfId="0" applyFont="1" applyProtection="1"/>
    <xf numFmtId="0" fontId="31" fillId="0" borderId="0" xfId="0" applyFont="1" applyAlignment="1" applyProtection="1">
      <alignment horizontal="right"/>
    </xf>
    <xf numFmtId="0" fontId="31" fillId="0" borderId="0" xfId="0" applyFont="1" applyProtection="1">
      <protection locked="0"/>
    </xf>
    <xf numFmtId="2" fontId="31" fillId="0" borderId="0" xfId="0" applyNumberFormat="1" applyFont="1" applyAlignment="1" applyProtection="1">
      <alignment horizontal="center"/>
    </xf>
    <xf numFmtId="166" fontId="31" fillId="0" borderId="0" xfId="0" applyNumberFormat="1" applyFont="1" applyProtection="1">
      <protection locked="0"/>
    </xf>
    <xf numFmtId="2" fontId="31" fillId="0" borderId="0" xfId="0" applyNumberFormat="1" applyFont="1" applyProtection="1">
      <protection locked="0"/>
    </xf>
    <xf numFmtId="2" fontId="31" fillId="0" borderId="0" xfId="0" applyNumberFormat="1" applyFont="1" applyProtection="1"/>
    <xf numFmtId="0" fontId="31" fillId="0" borderId="0" xfId="0" applyNumberFormat="1" applyFont="1" applyAlignment="1" applyProtection="1">
      <alignment horizontal="center"/>
    </xf>
    <xf numFmtId="0" fontId="34" fillId="0" borderId="0" xfId="0" applyFont="1" applyProtection="1"/>
    <xf numFmtId="0" fontId="34" fillId="0" borderId="0" xfId="0" applyFont="1" applyAlignment="1" applyProtection="1">
      <alignment horizontal="right"/>
    </xf>
    <xf numFmtId="0" fontId="34" fillId="0" borderId="0" xfId="0" applyFont="1" applyProtection="1">
      <protection locked="0"/>
    </xf>
    <xf numFmtId="2" fontId="34" fillId="0" borderId="0" xfId="0" applyNumberFormat="1" applyFont="1" applyAlignment="1" applyProtection="1">
      <alignment horizontal="center"/>
    </xf>
    <xf numFmtId="166" fontId="34" fillId="0" borderId="0" xfId="0" applyNumberFormat="1" applyFont="1" applyProtection="1">
      <protection locked="0"/>
    </xf>
    <xf numFmtId="2" fontId="34" fillId="0" borderId="0" xfId="0" applyNumberFormat="1" applyFont="1" applyProtection="1">
      <protection locked="0"/>
    </xf>
    <xf numFmtId="2" fontId="34" fillId="0" borderId="0" xfId="0" applyNumberFormat="1" applyFont="1" applyProtection="1"/>
    <xf numFmtId="0" fontId="34" fillId="0" borderId="0" xfId="0" applyNumberFormat="1" applyFont="1" applyAlignment="1" applyProtection="1">
      <alignment horizontal="center"/>
    </xf>
    <xf numFmtId="0" fontId="12" fillId="7" borderId="0" xfId="0" applyFont="1" applyFill="1" applyProtection="1">
      <protection locked="0"/>
    </xf>
    <xf numFmtId="0" fontId="12" fillId="7" borderId="0" xfId="0" applyFont="1" applyFill="1" applyAlignment="1" applyProtection="1">
      <alignment horizontal="right"/>
    </xf>
    <xf numFmtId="2" fontId="12" fillId="0" borderId="0" xfId="0" applyNumberFormat="1" applyFont="1" applyBorder="1" applyAlignment="1" applyProtection="1">
      <alignment horizontal="center"/>
    </xf>
    <xf numFmtId="2" fontId="16" fillId="0" borderId="0" xfId="0" applyNumberFormat="1" applyFont="1" applyBorder="1" applyProtection="1"/>
    <xf numFmtId="0" fontId="11" fillId="0" borderId="0" xfId="0" applyFont="1" applyProtection="1"/>
    <xf numFmtId="2" fontId="16" fillId="0" borderId="0" xfId="4" applyNumberFormat="1" applyFont="1" applyProtection="1"/>
    <xf numFmtId="14" fontId="12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center"/>
      <protection locked="0"/>
    </xf>
    <xf numFmtId="0" fontId="12" fillId="7" borderId="24" xfId="0" applyFont="1" applyFill="1" applyBorder="1" applyProtection="1">
      <protection locked="0"/>
    </xf>
    <xf numFmtId="0" fontId="12" fillId="7" borderId="24" xfId="0" applyFont="1" applyFill="1" applyBorder="1" applyAlignment="1" applyProtection="1">
      <alignment horizontal="right"/>
      <protection locked="0"/>
    </xf>
    <xf numFmtId="14" fontId="12" fillId="7" borderId="24" xfId="0" applyNumberFormat="1" applyFont="1" applyFill="1" applyBorder="1" applyAlignment="1" applyProtection="1">
      <alignment horizontal="right"/>
      <protection locked="0"/>
    </xf>
    <xf numFmtId="0" fontId="12" fillId="7" borderId="0" xfId="0" applyFont="1" applyFill="1" applyBorder="1" applyProtection="1">
      <protection locked="0"/>
    </xf>
    <xf numFmtId="0" fontId="12" fillId="0" borderId="0" xfId="0" applyNumberFormat="1" applyFont="1" applyBorder="1" applyAlignment="1" applyProtection="1">
      <alignment horizontal="center"/>
    </xf>
    <xf numFmtId="166" fontId="3" fillId="0" borderId="0" xfId="0" applyNumberFormat="1" applyFont="1" applyProtection="1"/>
    <xf numFmtId="166" fontId="33" fillId="0" borderId="0" xfId="0" applyNumberFormat="1" applyFont="1" applyFill="1" applyBorder="1" applyProtection="1"/>
    <xf numFmtId="0" fontId="11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2" fontId="1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Protection="1"/>
    <xf numFmtId="2" fontId="3" fillId="0" borderId="0" xfId="0" applyNumberFormat="1" applyFont="1" applyFill="1" applyBorder="1" applyProtection="1"/>
    <xf numFmtId="0" fontId="1" fillId="0" borderId="0" xfId="0" applyNumberFormat="1" applyFont="1" applyFill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16" fillId="3" borderId="6" xfId="0" applyNumberFormat="1" applyFont="1" applyFill="1" applyBorder="1" applyProtection="1"/>
    <xf numFmtId="2" fontId="16" fillId="3" borderId="10" xfId="0" applyNumberFormat="1" applyFont="1" applyFill="1" applyBorder="1" applyProtection="1"/>
    <xf numFmtId="0" fontId="16" fillId="3" borderId="64" xfId="0" applyNumberFormat="1" applyFont="1" applyFill="1" applyBorder="1" applyAlignment="1" applyProtection="1">
      <alignment horizontal="center" vertical="center" wrapText="1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16" fillId="3" borderId="65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Border="1" applyProtection="1"/>
    <xf numFmtId="166" fontId="31" fillId="0" borderId="0" xfId="0" applyNumberFormat="1" applyFont="1" applyProtection="1"/>
    <xf numFmtId="166" fontId="34" fillId="0" borderId="0" xfId="0" applyNumberFormat="1" applyFont="1" applyProtection="1"/>
    <xf numFmtId="0" fontId="12" fillId="7" borderId="0" xfId="0" applyFont="1" applyFill="1" applyProtection="1"/>
    <xf numFmtId="0" fontId="12" fillId="0" borderId="0" xfId="0" applyFont="1" applyAlignment="1" applyProtection="1">
      <alignment horizontal="center"/>
    </xf>
    <xf numFmtId="0" fontId="12" fillId="7" borderId="0" xfId="0" applyFont="1" applyFill="1" applyBorder="1" applyAlignment="1" applyProtection="1">
      <alignment horizontal="right"/>
      <protection locked="0"/>
    </xf>
    <xf numFmtId="0" fontId="12" fillId="7" borderId="0" xfId="0" applyFont="1" applyFill="1" applyAlignment="1" applyProtection="1">
      <alignment horizontal="right"/>
      <protection locked="0"/>
    </xf>
    <xf numFmtId="0" fontId="12" fillId="0" borderId="8" xfId="0" applyFont="1" applyFill="1" applyBorder="1" applyAlignment="1" applyProtection="1">
      <alignment horizontal="right"/>
    </xf>
    <xf numFmtId="0" fontId="37" fillId="0" borderId="3" xfId="0" applyFont="1" applyBorder="1" applyAlignment="1" applyProtection="1">
      <alignment vertical="center" wrapText="1"/>
    </xf>
    <xf numFmtId="0" fontId="37" fillId="0" borderId="3" xfId="0" applyFont="1" applyBorder="1" applyAlignment="1" applyProtection="1">
      <alignment horizontal="left" vertical="center" wrapText="1"/>
    </xf>
    <xf numFmtId="0" fontId="37" fillId="0" borderId="3" xfId="0" applyFont="1" applyBorder="1" applyProtection="1"/>
    <xf numFmtId="0" fontId="38" fillId="0" borderId="3" xfId="0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Protection="1">
      <protection locked="0"/>
    </xf>
    <xf numFmtId="2" fontId="16" fillId="0" borderId="33" xfId="0" applyNumberFormat="1" applyFont="1" applyFill="1" applyBorder="1" applyAlignment="1" applyProtection="1">
      <alignment horizontal="right" vertical="center" wrapText="1"/>
    </xf>
    <xf numFmtId="0" fontId="16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</xf>
    <xf numFmtId="0" fontId="37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Protection="1"/>
    <xf numFmtId="0" fontId="37" fillId="0" borderId="1" xfId="0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Protection="1"/>
    <xf numFmtId="0" fontId="37" fillId="0" borderId="1" xfId="0" applyFont="1" applyBorder="1" applyAlignment="1" applyProtection="1"/>
    <xf numFmtId="165" fontId="37" fillId="0" borderId="1" xfId="0" applyNumberFormat="1" applyFont="1" applyFill="1" applyBorder="1" applyAlignment="1" applyProtection="1">
      <alignment horizontal="center"/>
    </xf>
    <xf numFmtId="0" fontId="37" fillId="0" borderId="1" xfId="0" applyFont="1" applyBorder="1" applyAlignment="1" applyProtection="1">
      <alignment horizontal="right"/>
    </xf>
    <xf numFmtId="166" fontId="16" fillId="0" borderId="1" xfId="0" applyNumberFormat="1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2" fontId="12" fillId="0" borderId="2" xfId="0" applyNumberFormat="1" applyFont="1" applyFill="1" applyBorder="1" applyAlignment="1" applyProtection="1">
      <alignment horizontal="center"/>
    </xf>
    <xf numFmtId="166" fontId="16" fillId="0" borderId="2" xfId="0" applyNumberFormat="1" applyFont="1" applyFill="1" applyBorder="1" applyProtection="1">
      <protection locked="0"/>
    </xf>
    <xf numFmtId="2" fontId="16" fillId="0" borderId="11" xfId="0" applyNumberFormat="1" applyFont="1" applyFill="1" applyBorder="1" applyProtection="1">
      <protection locked="0"/>
    </xf>
    <xf numFmtId="0" fontId="1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0" xfId="0" applyNumberFormat="1" applyFont="1" applyBorder="1" applyProtection="1"/>
    <xf numFmtId="0" fontId="39" fillId="0" borderId="0" xfId="0" applyFont="1" applyProtection="1"/>
    <xf numFmtId="2" fontId="16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right"/>
      <protection locked="0"/>
    </xf>
    <xf numFmtId="14" fontId="12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Alignment="1" applyProtection="1">
      <alignment horizontal="center"/>
      <protection locked="0"/>
    </xf>
    <xf numFmtId="169" fontId="12" fillId="0" borderId="8" xfId="1" applyFont="1" applyFill="1" applyBorder="1" applyProtection="1"/>
    <xf numFmtId="0" fontId="37" fillId="0" borderId="5" xfId="1" applyNumberFormat="1" applyFont="1" applyBorder="1" applyAlignment="1" applyProtection="1">
      <alignment horizontal="right"/>
    </xf>
    <xf numFmtId="169" fontId="37" fillId="0" borderId="5" xfId="1" applyFont="1" applyFill="1" applyBorder="1" applyAlignment="1" applyProtection="1">
      <alignment horizontal="left" vertical="center" wrapText="1"/>
    </xf>
    <xf numFmtId="169" fontId="12" fillId="0" borderId="1" xfId="1" applyFont="1" applyFill="1" applyBorder="1" applyAlignment="1" applyProtection="1">
      <alignment horizontal="left" vertical="center" wrapText="1"/>
      <protection locked="0"/>
    </xf>
    <xf numFmtId="1" fontId="37" fillId="0" borderId="5" xfId="1" applyNumberFormat="1" applyFont="1" applyBorder="1" applyProtection="1"/>
    <xf numFmtId="169" fontId="37" fillId="0" borderId="5" xfId="1" applyFont="1" applyFill="1" applyBorder="1" applyAlignment="1" applyProtection="1">
      <alignment horizontal="center"/>
    </xf>
    <xf numFmtId="2" fontId="16" fillId="0" borderId="1" xfId="1" applyNumberFormat="1" applyFont="1" applyFill="1" applyBorder="1" applyProtection="1">
      <protection locked="0"/>
    </xf>
    <xf numFmtId="0" fontId="16" fillId="0" borderId="1" xfId="1" applyNumberFormat="1" applyFont="1" applyFill="1" applyBorder="1" applyProtection="1">
      <protection locked="0"/>
    </xf>
    <xf numFmtId="169" fontId="12" fillId="0" borderId="0" xfId="1" applyFont="1" applyFill="1" applyProtection="1"/>
    <xf numFmtId="169" fontId="37" fillId="0" borderId="5" xfId="1" applyFont="1" applyBorder="1" applyAlignment="1" applyProtection="1">
      <alignment horizontal="left" vertical="center" wrapText="1"/>
    </xf>
    <xf numFmtId="0" fontId="37" fillId="0" borderId="5" xfId="1" applyNumberFormat="1" applyFont="1" applyBorder="1" applyAlignment="1" applyProtection="1">
      <alignment horizontal="right" vertical="center" wrapText="1"/>
    </xf>
    <xf numFmtId="1" fontId="12" fillId="0" borderId="5" xfId="1" applyNumberFormat="1" applyFont="1" applyBorder="1" applyProtection="1"/>
    <xf numFmtId="169" fontId="12" fillId="8" borderId="8" xfId="1" applyFont="1" applyFill="1" applyBorder="1" applyProtection="1"/>
    <xf numFmtId="0" fontId="37" fillId="8" borderId="5" xfId="1" applyNumberFormat="1" applyFont="1" applyFill="1" applyBorder="1" applyAlignment="1" applyProtection="1">
      <alignment horizontal="right"/>
    </xf>
    <xf numFmtId="169" fontId="21" fillId="8" borderId="5" xfId="1" applyFont="1" applyFill="1" applyBorder="1" applyAlignment="1" applyProtection="1">
      <alignment horizontal="left" vertical="center" wrapText="1"/>
    </xf>
    <xf numFmtId="169" fontId="12" fillId="8" borderId="1" xfId="1" applyFont="1" applyFill="1" applyBorder="1" applyAlignment="1" applyProtection="1">
      <alignment horizontal="left" vertical="center" wrapText="1"/>
      <protection locked="0"/>
    </xf>
    <xf numFmtId="1" fontId="37" fillId="8" borderId="5" xfId="1" applyNumberFormat="1" applyFont="1" applyFill="1" applyBorder="1" applyProtection="1"/>
    <xf numFmtId="169" fontId="37" fillId="8" borderId="5" xfId="1" applyFont="1" applyFill="1" applyBorder="1" applyAlignment="1" applyProtection="1">
      <alignment horizontal="center"/>
    </xf>
    <xf numFmtId="2" fontId="16" fillId="8" borderId="1" xfId="1" applyNumberFormat="1" applyFont="1" applyFill="1" applyBorder="1" applyProtection="1">
      <protection locked="0"/>
    </xf>
    <xf numFmtId="2" fontId="16" fillId="8" borderId="33" xfId="0" applyNumberFormat="1" applyFont="1" applyFill="1" applyBorder="1" applyAlignment="1" applyProtection="1">
      <alignment horizontal="right" vertical="center" wrapText="1"/>
    </xf>
    <xf numFmtId="1" fontId="37" fillId="0" borderId="5" xfId="1" applyNumberFormat="1" applyFont="1" applyFill="1" applyBorder="1" applyProtection="1"/>
    <xf numFmtId="0" fontId="37" fillId="0" borderId="50" xfId="1" applyNumberFormat="1" applyFont="1" applyBorder="1" applyAlignment="1" applyProtection="1">
      <alignment horizontal="right"/>
    </xf>
    <xf numFmtId="169" fontId="37" fillId="0" borderId="50" xfId="1" applyFont="1" applyBorder="1" applyAlignment="1" applyProtection="1">
      <alignment horizontal="left" vertical="center" wrapText="1"/>
    </xf>
    <xf numFmtId="169" fontId="12" fillId="0" borderId="49" xfId="1" applyFont="1" applyFill="1" applyBorder="1" applyAlignment="1" applyProtection="1">
      <alignment horizontal="left" vertical="center" wrapText="1"/>
      <protection locked="0"/>
    </xf>
    <xf numFmtId="1" fontId="37" fillId="0" borderId="50" xfId="1" applyNumberFormat="1" applyFont="1" applyFill="1" applyBorder="1" applyProtection="1"/>
    <xf numFmtId="169" fontId="37" fillId="0" borderId="50" xfId="1" applyFont="1" applyFill="1" applyBorder="1" applyAlignment="1" applyProtection="1">
      <alignment horizontal="center"/>
    </xf>
    <xf numFmtId="0" fontId="37" fillId="0" borderId="1" xfId="1" applyNumberFormat="1" applyFont="1" applyBorder="1" applyAlignment="1" applyProtection="1">
      <alignment horizontal="right"/>
    </xf>
    <xf numFmtId="169" fontId="37" fillId="0" borderId="1" xfId="1" applyFont="1" applyFill="1" applyBorder="1" applyAlignment="1" applyProtection="1">
      <alignment horizontal="left" vertical="center" wrapText="1"/>
    </xf>
    <xf numFmtId="1" fontId="37" fillId="0" borderId="1" xfId="1" applyNumberFormat="1" applyFont="1" applyFill="1" applyBorder="1" applyProtection="1"/>
    <xf numFmtId="169" fontId="37" fillId="0" borderId="1" xfId="1" applyFont="1" applyFill="1" applyBorder="1" applyAlignment="1" applyProtection="1">
      <alignment horizontal="center"/>
    </xf>
    <xf numFmtId="169" fontId="37" fillId="0" borderId="1" xfId="1" applyFont="1" applyBorder="1" applyAlignment="1" applyProtection="1">
      <alignment horizontal="left" vertical="center" wrapText="1"/>
    </xf>
    <xf numFmtId="1" fontId="37" fillId="0" borderId="1" xfId="1" applyNumberFormat="1" applyFont="1" applyBorder="1" applyProtection="1"/>
    <xf numFmtId="169" fontId="33" fillId="0" borderId="0" xfId="1" applyFont="1" applyFill="1" applyBorder="1" applyProtection="1"/>
    <xf numFmtId="169" fontId="20" fillId="0" borderId="0" xfId="1" applyFont="1" applyBorder="1" applyAlignment="1" applyProtection="1">
      <alignment horizontal="left"/>
    </xf>
    <xf numFmtId="0" fontId="20" fillId="0" borderId="0" xfId="1" applyNumberFormat="1" applyFont="1" applyBorder="1" applyAlignment="1" applyProtection="1">
      <alignment horizontal="left"/>
    </xf>
    <xf numFmtId="0" fontId="12" fillId="0" borderId="0" xfId="1" applyNumberFormat="1" applyFont="1" applyAlignment="1" applyProtection="1">
      <alignment horizontal="right"/>
    </xf>
    <xf numFmtId="169" fontId="12" fillId="0" borderId="0" xfId="1" applyFont="1" applyBorder="1" applyProtection="1"/>
    <xf numFmtId="169" fontId="12" fillId="0" borderId="0" xfId="1" applyFont="1" applyAlignment="1" applyProtection="1">
      <alignment horizontal="right"/>
    </xf>
    <xf numFmtId="169" fontId="12" fillId="0" borderId="0" xfId="1" applyFont="1" applyBorder="1" applyAlignment="1" applyProtection="1">
      <alignment horizontal="center"/>
    </xf>
    <xf numFmtId="169" fontId="11" fillId="0" borderId="0" xfId="1" applyFont="1" applyProtection="1"/>
    <xf numFmtId="169" fontId="12" fillId="0" borderId="0" xfId="1" applyFont="1" applyAlignment="1" applyProtection="1">
      <alignment horizontal="left"/>
      <protection locked="0"/>
    </xf>
    <xf numFmtId="0" fontId="12" fillId="0" borderId="0" xfId="1" applyNumberFormat="1" applyFont="1" applyAlignment="1" applyProtection="1">
      <alignment horizontal="right"/>
      <protection locked="0"/>
    </xf>
    <xf numFmtId="169" fontId="12" fillId="0" borderId="0" xfId="1" applyFont="1" applyAlignment="1" applyProtection="1">
      <alignment horizontal="right"/>
      <protection locked="0"/>
    </xf>
    <xf numFmtId="169" fontId="12" fillId="0" borderId="0" xfId="1" applyFont="1" applyAlignment="1" applyProtection="1">
      <alignment horizontal="center"/>
      <protection locked="0"/>
    </xf>
    <xf numFmtId="169" fontId="16" fillId="0" borderId="0" xfId="1" applyFont="1" applyProtection="1">
      <protection locked="0"/>
    </xf>
    <xf numFmtId="169" fontId="12" fillId="7" borderId="24" xfId="1" applyFont="1" applyFill="1" applyBorder="1" applyProtection="1">
      <protection locked="0"/>
    </xf>
    <xf numFmtId="0" fontId="12" fillId="7" borderId="24" xfId="1" applyNumberFormat="1" applyFont="1" applyFill="1" applyBorder="1" applyAlignment="1" applyProtection="1">
      <alignment horizontal="right"/>
      <protection locked="0"/>
    </xf>
    <xf numFmtId="169" fontId="12" fillId="7" borderId="24" xfId="1" applyFont="1" applyFill="1" applyBorder="1" applyAlignment="1" applyProtection="1">
      <alignment horizontal="right"/>
      <protection locked="0"/>
    </xf>
    <xf numFmtId="169" fontId="12" fillId="7" borderId="0" xfId="1" applyFont="1" applyFill="1" applyBorder="1" applyProtection="1">
      <protection locked="0"/>
    </xf>
    <xf numFmtId="169" fontId="12" fillId="7" borderId="0" xfId="1" applyFont="1" applyFill="1" applyAlignment="1" applyProtection="1">
      <alignment horizontal="right"/>
      <protection locked="0"/>
    </xf>
    <xf numFmtId="169" fontId="12" fillId="7" borderId="12" xfId="1" applyFont="1" applyFill="1" applyBorder="1" applyAlignment="1" applyProtection="1">
      <alignment horizontal="center"/>
      <protection locked="0"/>
    </xf>
    <xf numFmtId="169" fontId="16" fillId="7" borderId="12" xfId="1" applyFont="1" applyFill="1" applyBorder="1" applyProtection="1">
      <protection locked="0"/>
    </xf>
    <xf numFmtId="2" fontId="35" fillId="0" borderId="0" xfId="0" applyNumberFormat="1" applyFont="1" applyFill="1" applyBorder="1" applyProtection="1"/>
    <xf numFmtId="2" fontId="35" fillId="0" borderId="0" xfId="0" applyNumberFormat="1" applyFont="1" applyBorder="1" applyProtection="1"/>
    <xf numFmtId="2" fontId="33" fillId="0" borderId="0" xfId="0" applyNumberFormat="1" applyFont="1" applyFill="1" applyBorder="1" applyProtection="1"/>
    <xf numFmtId="0" fontId="32" fillId="0" borderId="0" xfId="0" applyFont="1" applyFill="1" applyProtection="1"/>
    <xf numFmtId="166" fontId="35" fillId="0" borderId="0" xfId="0" applyNumberFormat="1" applyFont="1" applyProtection="1"/>
    <xf numFmtId="2" fontId="35" fillId="0" borderId="0" xfId="0" applyNumberFormat="1" applyFont="1" applyProtection="1"/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33" fillId="0" borderId="0" xfId="0" applyFont="1" applyFill="1" applyProtection="1"/>
    <xf numFmtId="2" fontId="33" fillId="0" borderId="0" xfId="0" applyNumberFormat="1" applyFont="1" applyFill="1" applyBorder="1" applyAlignment="1" applyProtection="1">
      <alignment horizontal="center"/>
    </xf>
    <xf numFmtId="0" fontId="40" fillId="0" borderId="0" xfId="0" applyFont="1" applyAlignment="1" applyProtection="1">
      <alignment vertical="top"/>
    </xf>
    <xf numFmtId="0" fontId="41" fillId="7" borderId="12" xfId="0" applyFont="1" applyFill="1" applyBorder="1" applyAlignment="1" applyProtection="1">
      <alignment horizontal="left"/>
      <protection locked="0"/>
    </xf>
    <xf numFmtId="0" fontId="41" fillId="7" borderId="12" xfId="0" applyFont="1" applyFill="1" applyBorder="1" applyAlignment="1" applyProtection="1">
      <alignment horizontal="right"/>
      <protection locked="0"/>
    </xf>
    <xf numFmtId="0" fontId="41" fillId="7" borderId="12" xfId="0" applyFont="1" applyFill="1" applyBorder="1" applyAlignment="1" applyProtection="1">
      <alignment horizontal="center"/>
      <protection locked="0"/>
    </xf>
    <xf numFmtId="166" fontId="42" fillId="0" borderId="12" xfId="0" applyNumberFormat="1" applyFont="1" applyFill="1" applyBorder="1" applyProtection="1"/>
    <xf numFmtId="2" fontId="41" fillId="0" borderId="12" xfId="0" applyNumberFormat="1" applyFont="1" applyFill="1" applyBorder="1" applyAlignment="1" applyProtection="1">
      <alignment horizontal="center"/>
    </xf>
    <xf numFmtId="2" fontId="42" fillId="0" borderId="0" xfId="0" applyNumberFormat="1" applyFont="1" applyFill="1" applyBorder="1" applyProtection="1"/>
    <xf numFmtId="0" fontId="37" fillId="0" borderId="8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wrapText="1"/>
    </xf>
    <xf numFmtId="166" fontId="16" fillId="0" borderId="1" xfId="0" applyNumberFormat="1" applyFont="1" applyFill="1" applyBorder="1" applyAlignment="1" applyProtection="1">
      <alignment wrapText="1"/>
      <protection locked="0"/>
    </xf>
    <xf numFmtId="2" fontId="16" fillId="0" borderId="10" xfId="0" applyNumberFormat="1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left" vertical="center" wrapText="1"/>
    </xf>
    <xf numFmtId="0" fontId="37" fillId="0" borderId="1" xfId="0" applyFont="1" applyFill="1" applyBorder="1" applyAlignment="1" applyProtection="1">
      <alignment wrapText="1"/>
    </xf>
    <xf numFmtId="0" fontId="37" fillId="0" borderId="1" xfId="0" applyFont="1" applyFill="1" applyBorder="1" applyAlignment="1" applyProtection="1"/>
    <xf numFmtId="0" fontId="37" fillId="0" borderId="1" xfId="0" applyFont="1" applyFill="1" applyBorder="1" applyProtection="1"/>
    <xf numFmtId="0" fontId="38" fillId="0" borderId="1" xfId="0" applyFont="1" applyFill="1" applyBorder="1" applyAlignment="1" applyProtection="1">
      <alignment horizontal="left" vertical="center" wrapText="1"/>
    </xf>
    <xf numFmtId="166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/>
    <xf numFmtId="0" fontId="37" fillId="0" borderId="26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/>
    <xf numFmtId="0" fontId="37" fillId="0" borderId="0" xfId="0" applyFont="1" applyBorder="1" applyProtection="1"/>
    <xf numFmtId="0" fontId="38" fillId="0" borderId="1" xfId="0" applyFont="1" applyBorder="1" applyProtection="1"/>
    <xf numFmtId="0" fontId="12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/>
    <xf numFmtId="10" fontId="43" fillId="0" borderId="0" xfId="0" applyNumberFormat="1" applyFont="1" applyProtection="1"/>
    <xf numFmtId="166" fontId="16" fillId="0" borderId="0" xfId="0" applyNumberFormat="1" applyFont="1" applyAlignment="1" applyProtection="1">
      <alignment horizontal="right"/>
    </xf>
    <xf numFmtId="14" fontId="12" fillId="0" borderId="0" xfId="0" applyNumberFormat="1" applyFont="1" applyAlignment="1" applyProtection="1">
      <alignment horizontal="left" vertical="center" wrapText="1"/>
    </xf>
    <xf numFmtId="0" fontId="1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43" xfId="0" applyFont="1" applyFill="1" applyBorder="1" applyAlignment="1" applyProtection="1">
      <alignment horizontal="right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5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37" fillId="5" borderId="5" xfId="0" applyFont="1" applyFill="1" applyBorder="1" applyProtection="1"/>
    <xf numFmtId="165" fontId="37" fillId="5" borderId="5" xfId="0" applyNumberFormat="1" applyFont="1" applyFill="1" applyBorder="1" applyProtection="1"/>
    <xf numFmtId="2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44" xfId="0" applyNumberFormat="1" applyFont="1" applyFill="1" applyBorder="1" applyAlignment="1" applyProtection="1">
      <alignment horizontal="center"/>
      <protection locked="0"/>
    </xf>
    <xf numFmtId="2" fontId="16" fillId="5" borderId="45" xfId="0" applyNumberFormat="1" applyFont="1" applyFill="1" applyBorder="1" applyAlignment="1" applyProtection="1">
      <alignment horizontal="right" vertical="center" wrapText="1"/>
    </xf>
    <xf numFmtId="0" fontId="16" fillId="8" borderId="51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43" xfId="0" applyFont="1" applyFill="1" applyBorder="1" applyAlignment="1" applyProtection="1">
      <alignment horizontal="right"/>
    </xf>
    <xf numFmtId="0" fontId="37" fillId="0" borderId="5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37" fillId="0" borderId="5" xfId="0" applyFont="1" applyBorder="1" applyProtection="1"/>
    <xf numFmtId="165" fontId="37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4" xfId="0" applyNumberFormat="1" applyFont="1" applyFill="1" applyBorder="1" applyAlignment="1" applyProtection="1">
      <alignment horizontal="center"/>
      <protection locked="0"/>
    </xf>
    <xf numFmtId="2" fontId="16" fillId="0" borderId="45" xfId="0" applyNumberFormat="1" applyFont="1" applyFill="1" applyBorder="1" applyAlignment="1" applyProtection="1">
      <alignment horizontal="right" vertical="center" wrapText="1"/>
    </xf>
    <xf numFmtId="0" fontId="1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left" vertical="center" wrapText="1"/>
    </xf>
    <xf numFmtId="0" fontId="16" fillId="8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Fill="1" applyBorder="1" applyProtection="1"/>
    <xf numFmtId="2" fontId="16" fillId="0" borderId="5" xfId="0" applyNumberFormat="1" applyFont="1" applyFill="1" applyBorder="1" applyAlignment="1" applyProtection="1">
      <alignment horizontal="center"/>
      <protection locked="0"/>
    </xf>
    <xf numFmtId="0" fontId="37" fillId="0" borderId="5" xfId="0" applyFont="1" applyFill="1" applyBorder="1" applyAlignment="1" applyProtection="1">
      <alignment horizontal="center"/>
    </xf>
    <xf numFmtId="165" fontId="37" fillId="0" borderId="5" xfId="0" applyNumberFormat="1" applyFont="1" applyFill="1" applyBorder="1" applyProtection="1"/>
    <xf numFmtId="0" fontId="19" fillId="0" borderId="0" xfId="0" applyFont="1" applyFill="1" applyProtection="1"/>
    <xf numFmtId="0" fontId="44" fillId="0" borderId="5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Border="1" applyProtection="1"/>
    <xf numFmtId="2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44" xfId="0" applyNumberFormat="1" applyFont="1" applyFill="1" applyBorder="1" applyAlignment="1" applyProtection="1">
      <alignment horizontal="center"/>
      <protection locked="0"/>
    </xf>
    <xf numFmtId="2" fontId="36" fillId="0" borderId="45" xfId="0" applyNumberFormat="1" applyFont="1" applyFill="1" applyBorder="1" applyAlignment="1" applyProtection="1">
      <alignment horizontal="righ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Protection="1"/>
    <xf numFmtId="0" fontId="19" fillId="0" borderId="43" xfId="0" applyFont="1" applyFill="1" applyBorder="1" applyProtection="1"/>
    <xf numFmtId="0" fontId="44" fillId="0" borderId="4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44" fillId="0" borderId="4" xfId="0" applyFont="1" applyBorder="1" applyProtection="1"/>
    <xf numFmtId="0" fontId="36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3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Fill="1" applyBorder="1" applyProtection="1"/>
    <xf numFmtId="0" fontId="3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Fill="1" applyBorder="1" applyAlignment="1" applyProtection="1">
      <alignment horizontal="center" vertical="center" wrapText="1"/>
    </xf>
    <xf numFmtId="2" fontId="12" fillId="0" borderId="7" xfId="0" applyNumberFormat="1" applyFont="1" applyBorder="1" applyAlignment="1" applyProtection="1">
      <alignment horizontal="left"/>
    </xf>
    <xf numFmtId="2" fontId="12" fillId="0" borderId="6" xfId="0" applyNumberFormat="1" applyFont="1" applyBorder="1" applyAlignment="1" applyProtection="1">
      <alignment horizontal="center"/>
    </xf>
    <xf numFmtId="166" fontId="16" fillId="0" borderId="6" xfId="0" applyNumberFormat="1" applyFont="1" applyBorder="1" applyProtection="1"/>
    <xf numFmtId="2" fontId="16" fillId="0" borderId="9" xfId="0" applyNumberFormat="1" applyFont="1" applyBorder="1" applyProtection="1"/>
    <xf numFmtId="2" fontId="16" fillId="0" borderId="34" xfId="0" applyNumberFormat="1" applyFont="1" applyBorder="1" applyProtection="1">
      <protection locked="0"/>
    </xf>
    <xf numFmtId="2" fontId="12" fillId="0" borderId="8" xfId="0" applyNumberFormat="1" applyFont="1" applyBorder="1" applyAlignment="1" applyProtection="1">
      <alignment horizontal="left"/>
    </xf>
    <xf numFmtId="2" fontId="12" fillId="0" borderId="1" xfId="0" applyNumberFormat="1" applyFont="1" applyBorder="1" applyAlignment="1" applyProtection="1">
      <alignment horizontal="center"/>
    </xf>
    <xf numFmtId="166" fontId="16" fillId="0" borderId="1" xfId="0" applyNumberFormat="1" applyFont="1" applyBorder="1" applyProtection="1"/>
    <xf numFmtId="2" fontId="16" fillId="0" borderId="10" xfId="0" applyNumberFormat="1" applyFont="1" applyBorder="1" applyProtection="1"/>
    <xf numFmtId="2" fontId="16" fillId="0" borderId="33" xfId="0" applyNumberFormat="1" applyFont="1" applyBorder="1" applyProtection="1">
      <protection locked="0"/>
    </xf>
    <xf numFmtId="0" fontId="11" fillId="2" borderId="22" xfId="0" applyFont="1" applyFill="1" applyBorder="1" applyAlignment="1" applyProtection="1">
      <alignment horizontal="left"/>
    </xf>
    <xf numFmtId="2" fontId="11" fillId="2" borderId="2" xfId="0" applyNumberFormat="1" applyFont="1" applyFill="1" applyBorder="1" applyAlignment="1" applyProtection="1">
      <alignment horizontal="left"/>
    </xf>
    <xf numFmtId="166" fontId="18" fillId="2" borderId="2" xfId="0" applyNumberFormat="1" applyFont="1" applyFill="1" applyBorder="1" applyProtection="1"/>
    <xf numFmtId="2" fontId="18" fillId="2" borderId="23" xfId="0" applyNumberFormat="1" applyFont="1" applyFill="1" applyBorder="1" applyProtection="1"/>
    <xf numFmtId="2" fontId="18" fillId="2" borderId="35" xfId="0" applyNumberFormat="1" applyFont="1" applyFill="1" applyBorder="1" applyProtection="1"/>
    <xf numFmtId="2" fontId="16" fillId="0" borderId="0" xfId="0" applyNumberFormat="1" applyFont="1" applyBorder="1" applyAlignment="1" applyProtection="1">
      <alignment horizontal="center"/>
    </xf>
    <xf numFmtId="2" fontId="16" fillId="0" borderId="0" xfId="4" applyNumberFormat="1" applyFont="1" applyFill="1" applyBorder="1" applyAlignment="1" applyProtection="1"/>
    <xf numFmtId="0" fontId="46" fillId="0" borderId="0" xfId="0" applyFont="1" applyAlignment="1" applyProtection="1"/>
    <xf numFmtId="0" fontId="11" fillId="7" borderId="48" xfId="0" applyFont="1" applyFill="1" applyBorder="1" applyProtection="1">
      <protection locked="0"/>
    </xf>
    <xf numFmtId="0" fontId="12" fillId="7" borderId="48" xfId="0" applyFont="1" applyFill="1" applyBorder="1" applyAlignment="1" applyProtection="1">
      <alignment horizontal="right"/>
      <protection locked="0"/>
    </xf>
    <xf numFmtId="14" fontId="12" fillId="7" borderId="48" xfId="0" applyNumberFormat="1" applyFont="1" applyFill="1" applyBorder="1" applyAlignment="1" applyProtection="1">
      <alignment horizontal="right"/>
      <protection locked="0"/>
    </xf>
    <xf numFmtId="2" fontId="12" fillId="7" borderId="39" xfId="0" applyNumberFormat="1" applyFont="1" applyFill="1" applyBorder="1" applyAlignment="1" applyProtection="1">
      <alignment horizontal="center"/>
      <protection locked="0"/>
    </xf>
    <xf numFmtId="166" fontId="16" fillId="7" borderId="39" xfId="0" applyNumberFormat="1" applyFont="1" applyFill="1" applyBorder="1" applyProtection="1">
      <protection locked="0"/>
    </xf>
    <xf numFmtId="2" fontId="16" fillId="7" borderId="39" xfId="0" applyNumberFormat="1" applyFont="1" applyFill="1" applyBorder="1" applyAlignment="1" applyProtection="1">
      <alignment horizontal="center"/>
      <protection locked="0"/>
    </xf>
    <xf numFmtId="2" fontId="16" fillId="7" borderId="0" xfId="0" applyNumberFormat="1" applyFont="1" applyFill="1" applyProtection="1"/>
    <xf numFmtId="169" fontId="12" fillId="0" borderId="6" xfId="1" applyFont="1" applyBorder="1" applyAlignment="1" applyProtection="1">
      <alignment horizontal="center"/>
      <protection locked="0"/>
    </xf>
    <xf numFmtId="169" fontId="16" fillId="0" borderId="6" xfId="1" applyFont="1" applyBorder="1" applyProtection="1">
      <protection locked="0"/>
    </xf>
    <xf numFmtId="169" fontId="16" fillId="0" borderId="9" xfId="1" applyFont="1" applyBorder="1" applyProtection="1">
      <protection locked="0"/>
    </xf>
    <xf numFmtId="170" fontId="16" fillId="0" borderId="34" xfId="1" applyNumberFormat="1" applyFont="1" applyBorder="1" applyProtection="1">
      <protection locked="0"/>
    </xf>
    <xf numFmtId="169" fontId="12" fillId="0" borderId="1" xfId="1" applyFont="1" applyBorder="1" applyAlignment="1" applyProtection="1">
      <alignment horizontal="center"/>
      <protection locked="0"/>
    </xf>
    <xf numFmtId="169" fontId="16" fillId="0" borderId="1" xfId="1" applyFont="1" applyBorder="1" applyProtection="1">
      <protection locked="0"/>
    </xf>
    <xf numFmtId="169" fontId="16" fillId="0" borderId="10" xfId="1" applyFont="1" applyBorder="1" applyProtection="1">
      <protection locked="0"/>
    </xf>
    <xf numFmtId="170" fontId="16" fillId="0" borderId="33" xfId="1" applyNumberFormat="1" applyFont="1" applyBorder="1" applyProtection="1">
      <protection locked="0"/>
    </xf>
    <xf numFmtId="169" fontId="11" fillId="2" borderId="22" xfId="1" applyFont="1" applyFill="1" applyBorder="1" applyAlignment="1" applyProtection="1">
      <alignment horizontal="left"/>
    </xf>
    <xf numFmtId="169" fontId="11" fillId="2" borderId="2" xfId="1" applyFont="1" applyFill="1" applyBorder="1" applyAlignment="1" applyProtection="1">
      <alignment horizontal="left"/>
    </xf>
    <xf numFmtId="169" fontId="18" fillId="2" borderId="2" xfId="1" applyFont="1" applyFill="1" applyBorder="1" applyProtection="1"/>
    <xf numFmtId="169" fontId="18" fillId="2" borderId="23" xfId="1" applyFont="1" applyFill="1" applyBorder="1" applyProtection="1"/>
    <xf numFmtId="170" fontId="18" fillId="2" borderId="35" xfId="1" applyNumberFormat="1" applyFont="1" applyFill="1" applyBorder="1" applyProtection="1"/>
    <xf numFmtId="169" fontId="11" fillId="6" borderId="0" xfId="1" applyFont="1" applyFill="1" applyBorder="1" applyAlignment="1" applyProtection="1">
      <alignment horizontal="left"/>
    </xf>
    <xf numFmtId="169" fontId="18" fillId="6" borderId="0" xfId="1" applyFont="1" applyFill="1" applyBorder="1" applyProtection="1"/>
    <xf numFmtId="170" fontId="18" fillId="6" borderId="0" xfId="1" applyNumberFormat="1" applyFont="1" applyFill="1" applyBorder="1" applyProtection="1"/>
    <xf numFmtId="2" fontId="12" fillId="0" borderId="6" xfId="0" applyNumberFormat="1" applyFont="1" applyBorder="1" applyAlignment="1" applyProtection="1">
      <alignment horizontal="center"/>
      <protection locked="0"/>
    </xf>
    <xf numFmtId="166" fontId="16" fillId="0" borderId="6" xfId="0" applyNumberFormat="1" applyFont="1" applyBorder="1" applyProtection="1">
      <protection locked="0"/>
    </xf>
    <xf numFmtId="2" fontId="16" fillId="0" borderId="9" xfId="0" applyNumberFormat="1" applyFont="1" applyBorder="1" applyProtection="1">
      <protection locked="0"/>
    </xf>
    <xf numFmtId="2" fontId="12" fillId="0" borderId="1" xfId="0" applyNumberFormat="1" applyFont="1" applyBorder="1" applyAlignment="1" applyProtection="1">
      <alignment horizontal="center"/>
      <protection locked="0"/>
    </xf>
    <xf numFmtId="166" fontId="16" fillId="0" borderId="1" xfId="0" applyNumberFormat="1" applyFont="1" applyBorder="1" applyProtection="1">
      <protection locked="0"/>
    </xf>
    <xf numFmtId="2" fontId="16" fillId="0" borderId="10" xfId="0" applyNumberFormat="1" applyFont="1" applyBorder="1" applyProtection="1">
      <protection locked="0"/>
    </xf>
    <xf numFmtId="2" fontId="16" fillId="0" borderId="34" xfId="0" applyNumberFormat="1" applyFont="1" applyBorder="1" applyAlignment="1" applyProtection="1">
      <alignment horizontal="left"/>
      <protection locked="0"/>
    </xf>
    <xf numFmtId="0" fontId="12" fillId="0" borderId="0" xfId="1" applyNumberFormat="1" applyFont="1" applyAlignment="1" applyProtection="1">
      <alignment horizontal="left"/>
    </xf>
    <xf numFmtId="4" fontId="18" fillId="2" borderId="35" xfId="0" applyNumberFormat="1" applyFont="1" applyFill="1" applyBorder="1" applyProtection="1"/>
    <xf numFmtId="2" fontId="16" fillId="5" borderId="5" xfId="0" applyNumberFormat="1" applyFont="1" applyFill="1" applyBorder="1" applyAlignment="1" applyProtection="1">
      <alignment horizontal="center"/>
      <protection locked="0"/>
    </xf>
    <xf numFmtId="2" fontId="16" fillId="5" borderId="44" xfId="0" applyNumberFormat="1" applyFont="1" applyFill="1" applyBorder="1" applyAlignment="1" applyProtection="1">
      <alignment horizontal="right" vertical="center" wrapText="1"/>
    </xf>
    <xf numFmtId="0" fontId="11" fillId="5" borderId="66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68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4" xfId="0" applyNumberFormat="1" applyFont="1" applyFill="1" applyBorder="1" applyAlignment="1" applyProtection="1">
      <alignment horizontal="right" vertical="center" wrapText="1"/>
    </xf>
    <xf numFmtId="0" fontId="11" fillId="5" borderId="69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7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wrapText="1"/>
    </xf>
    <xf numFmtId="1" fontId="37" fillId="0" borderId="1" xfId="0" applyNumberFormat="1" applyFont="1" applyBorder="1" applyProtection="1">
      <protection locked="0"/>
    </xf>
    <xf numFmtId="1" fontId="37" fillId="0" borderId="1" xfId="0" applyNumberFormat="1" applyFont="1" applyBorder="1" applyProtection="1"/>
    <xf numFmtId="0" fontId="37" fillId="0" borderId="1" xfId="0" applyFont="1" applyBorder="1" applyAlignment="1" applyProtection="1">
      <alignment horizontal="center"/>
    </xf>
    <xf numFmtId="166" fontId="12" fillId="0" borderId="1" xfId="0" applyNumberFormat="1" applyFont="1" applyFill="1" applyBorder="1" applyProtection="1">
      <protection locked="0"/>
    </xf>
    <xf numFmtId="0" fontId="11" fillId="9" borderId="66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6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Protection="1"/>
    <xf numFmtId="0" fontId="37" fillId="0" borderId="1" xfId="0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1" fontId="12" fillId="0" borderId="1" xfId="0" applyNumberFormat="1" applyFont="1" applyBorder="1" applyProtection="1"/>
    <xf numFmtId="1" fontId="12" fillId="0" borderId="1" xfId="0" applyNumberFormat="1" applyFont="1" applyFill="1" applyBorder="1" applyProtection="1"/>
    <xf numFmtId="2" fontId="16" fillId="0" borderId="1" xfId="0" applyNumberFormat="1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2" fontId="16" fillId="2" borderId="21" xfId="0" applyNumberFormat="1" applyFont="1" applyFill="1" applyBorder="1" applyAlignment="1" applyProtection="1">
      <alignment horizontal="left"/>
    </xf>
    <xf numFmtId="2" fontId="11" fillId="2" borderId="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2" fontId="11" fillId="0" borderId="0" xfId="0" applyNumberFormat="1" applyFont="1" applyFill="1" applyBorder="1" applyAlignment="1" applyProtection="1">
      <alignment horizontal="center"/>
    </xf>
    <xf numFmtId="0" fontId="47" fillId="0" borderId="0" xfId="0" applyFont="1" applyProtection="1"/>
    <xf numFmtId="165" fontId="48" fillId="0" borderId="0" xfId="0" applyNumberFormat="1" applyFont="1" applyProtection="1"/>
    <xf numFmtId="10" fontId="37" fillId="0" borderId="0" xfId="0" applyNumberFormat="1" applyFont="1" applyAlignment="1" applyProtection="1">
      <alignment horizontal="center"/>
    </xf>
    <xf numFmtId="164" fontId="12" fillId="0" borderId="0" xfId="4" applyFont="1" applyProtection="1"/>
    <xf numFmtId="165" fontId="11" fillId="0" borderId="0" xfId="0" applyNumberFormat="1" applyFont="1" applyProtection="1"/>
    <xf numFmtId="10" fontId="12" fillId="0" borderId="0" xfId="0" applyNumberFormat="1" applyFont="1" applyAlignment="1" applyProtection="1">
      <alignment horizontal="center"/>
    </xf>
    <xf numFmtId="2" fontId="12" fillId="0" borderId="0" xfId="0" applyNumberFormat="1" applyFont="1" applyAlignment="1" applyProtection="1">
      <alignment horizontal="left"/>
    </xf>
    <xf numFmtId="166" fontId="16" fillId="0" borderId="0" xfId="0" applyNumberFormat="1" applyFont="1" applyAlignment="1" applyProtection="1">
      <alignment horizontal="left"/>
    </xf>
    <xf numFmtId="2" fontId="13" fillId="0" borderId="33" xfId="0" applyNumberFormat="1" applyFont="1" applyFill="1" applyBorder="1" applyAlignment="1" applyProtection="1">
      <alignment horizontal="right" vertical="center" wrapText="1"/>
    </xf>
    <xf numFmtId="0" fontId="37" fillId="0" borderId="1" xfId="0" applyFont="1" applyFill="1" applyBorder="1" applyAlignment="1" applyProtection="1">
      <alignment vertical="center" wrapText="1"/>
    </xf>
    <xf numFmtId="0" fontId="37" fillId="0" borderId="3" xfId="0" applyFont="1" applyBorder="1" applyProtection="1">
      <protection locked="0"/>
    </xf>
    <xf numFmtId="0" fontId="37" fillId="0" borderId="3" xfId="0" applyFont="1" applyFill="1" applyBorder="1" applyProtection="1"/>
    <xf numFmtId="166" fontId="37" fillId="0" borderId="1" xfId="0" applyNumberFormat="1" applyFont="1" applyFill="1" applyBorder="1" applyAlignment="1" applyProtection="1">
      <alignment horizontal="center"/>
    </xf>
    <xf numFmtId="2" fontId="12" fillId="0" borderId="0" xfId="0" applyNumberFormat="1" applyFont="1" applyAlignment="1" applyProtection="1"/>
    <xf numFmtId="0" fontId="38" fillId="0" borderId="3" xfId="0" applyFont="1" applyBorder="1" applyAlignment="1" applyProtection="1">
      <alignment horizontal="left" vertical="center" wrapText="1"/>
    </xf>
    <xf numFmtId="0" fontId="11" fillId="6" borderId="0" xfId="0" applyFont="1" applyFill="1" applyBorder="1" applyAlignment="1" applyProtection="1">
      <alignment horizontal="left"/>
    </xf>
    <xf numFmtId="2" fontId="11" fillId="6" borderId="0" xfId="0" applyNumberFormat="1" applyFont="1" applyFill="1" applyBorder="1" applyAlignment="1" applyProtection="1">
      <alignment horizontal="left"/>
    </xf>
    <xf numFmtId="166" fontId="18" fillId="6" borderId="0" xfId="0" applyNumberFormat="1" applyFont="1" applyFill="1" applyBorder="1" applyProtection="1"/>
    <xf numFmtId="2" fontId="18" fillId="6" borderId="0" xfId="0" applyNumberFormat="1" applyFont="1" applyFill="1" applyBorder="1" applyProtection="1"/>
    <xf numFmtId="10" fontId="12" fillId="0" borderId="0" xfId="0" applyNumberFormat="1" applyFont="1" applyProtection="1"/>
    <xf numFmtId="0" fontId="11" fillId="7" borderId="24" xfId="0" applyFont="1" applyFill="1" applyBorder="1" applyProtection="1">
      <protection locked="0"/>
    </xf>
    <xf numFmtId="165" fontId="37" fillId="0" borderId="1" xfId="0" applyNumberFormat="1" applyFont="1" applyBorder="1" applyAlignment="1" applyProtection="1">
      <alignment horizontal="center"/>
    </xf>
    <xf numFmtId="0" fontId="37" fillId="2" borderId="19" xfId="0" applyFont="1" applyFill="1" applyBorder="1" applyAlignment="1" applyProtection="1">
      <alignment horizontal="center"/>
    </xf>
    <xf numFmtId="2" fontId="16" fillId="2" borderId="21" xfId="0" applyNumberFormat="1" applyFont="1" applyFill="1" applyBorder="1" applyAlignment="1" applyProtection="1">
      <alignment horizontal="left"/>
      <protection locked="0"/>
    </xf>
    <xf numFmtId="2" fontId="12" fillId="0" borderId="3" xfId="0" applyNumberFormat="1" applyFont="1" applyBorder="1" applyAlignment="1" applyProtection="1">
      <alignment horizontal="center"/>
    </xf>
    <xf numFmtId="2" fontId="16" fillId="0" borderId="28" xfId="0" applyNumberFormat="1" applyFont="1" applyBorder="1" applyProtection="1"/>
    <xf numFmtId="0" fontId="29" fillId="0" borderId="0" xfId="0" applyFont="1" applyFill="1" applyProtection="1"/>
    <xf numFmtId="0" fontId="47" fillId="0" borderId="0" xfId="0" applyFont="1" applyFill="1" applyProtection="1"/>
    <xf numFmtId="165" fontId="29" fillId="0" borderId="0" xfId="0" applyNumberFormat="1" applyFont="1" applyFill="1" applyProtection="1"/>
    <xf numFmtId="10" fontId="47" fillId="0" borderId="0" xfId="0" applyNumberFormat="1" applyFont="1" applyFill="1" applyProtection="1"/>
    <xf numFmtId="0" fontId="47" fillId="0" borderId="0" xfId="0" applyFont="1" applyFill="1" applyAlignment="1" applyProtection="1">
      <alignment horizontal="center"/>
    </xf>
    <xf numFmtId="2" fontId="12" fillId="0" borderId="0" xfId="0" applyNumberFormat="1" applyFont="1" applyFill="1" applyProtection="1"/>
    <xf numFmtId="165" fontId="11" fillId="0" borderId="0" xfId="0" applyNumberFormat="1" applyFont="1" applyFill="1" applyProtection="1"/>
    <xf numFmtId="10" fontId="11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2" fontId="11" fillId="0" borderId="0" xfId="0" applyNumberFormat="1" applyFont="1" applyFill="1" applyProtection="1"/>
    <xf numFmtId="0" fontId="12" fillId="0" borderId="0" xfId="0" applyFont="1" applyFill="1" applyAlignment="1" applyProtection="1">
      <alignment horizontal="right"/>
    </xf>
    <xf numFmtId="2" fontId="16" fillId="0" borderId="0" xfId="0" applyNumberFormat="1" applyFont="1" applyFill="1" applyProtection="1"/>
    <xf numFmtId="0" fontId="12" fillId="0" borderId="7" xfId="0" applyFont="1" applyFill="1" applyBorder="1" applyProtection="1"/>
    <xf numFmtId="0" fontId="12" fillId="0" borderId="6" xfId="0" applyFont="1" applyFill="1" applyBorder="1" applyAlignment="1" applyProtection="1">
      <alignment horizontal="right"/>
    </xf>
    <xf numFmtId="0" fontId="16" fillId="0" borderId="6" xfId="0" applyFont="1" applyBorder="1" applyAlignment="1" applyProtection="1">
      <alignment vertical="top" wrapText="1"/>
    </xf>
    <xf numFmtId="0" fontId="16" fillId="0" borderId="6" xfId="0" applyFont="1" applyFill="1" applyBorder="1" applyAlignment="1" applyProtection="1">
      <alignment vertical="top" wrapText="1"/>
      <protection locked="0"/>
    </xf>
    <xf numFmtId="165" fontId="12" fillId="0" borderId="6" xfId="0" applyNumberFormat="1" applyFont="1" applyFill="1" applyBorder="1" applyAlignment="1" applyProtection="1">
      <alignment horizontal="center"/>
    </xf>
    <xf numFmtId="166" fontId="16" fillId="0" borderId="6" xfId="0" applyNumberFormat="1" applyFont="1" applyFill="1" applyBorder="1" applyProtection="1">
      <protection locked="0"/>
    </xf>
    <xf numFmtId="2" fontId="16" fillId="0" borderId="6" xfId="0" applyNumberFormat="1" applyFont="1" applyFill="1" applyBorder="1" applyProtection="1">
      <protection locked="0"/>
    </xf>
    <xf numFmtId="2" fontId="16" fillId="0" borderId="34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vertical="top" wrapText="1"/>
    </xf>
    <xf numFmtId="0" fontId="12" fillId="0" borderId="26" xfId="0" applyFont="1" applyFill="1" applyBorder="1" applyProtection="1"/>
    <xf numFmtId="0" fontId="12" fillId="0" borderId="71" xfId="0" applyFont="1" applyFill="1" applyBorder="1" applyProtection="1"/>
    <xf numFmtId="0" fontId="12" fillId="0" borderId="49" xfId="0" applyFont="1" applyFill="1" applyBorder="1" applyAlignment="1" applyProtection="1">
      <alignment horizontal="right"/>
    </xf>
    <xf numFmtId="0" fontId="16" fillId="0" borderId="49" xfId="0" applyFont="1" applyBorder="1" applyAlignment="1" applyProtection="1">
      <alignment vertical="top" wrapText="1"/>
    </xf>
    <xf numFmtId="0" fontId="16" fillId="0" borderId="49" xfId="0" applyFont="1" applyFill="1" applyBorder="1" applyAlignment="1" applyProtection="1">
      <alignment vertical="top" wrapText="1"/>
      <protection locked="0"/>
    </xf>
    <xf numFmtId="165" fontId="12" fillId="0" borderId="49" xfId="0" applyNumberFormat="1" applyFont="1" applyFill="1" applyBorder="1" applyAlignment="1" applyProtection="1">
      <alignment horizontal="center"/>
    </xf>
    <xf numFmtId="166" fontId="16" fillId="0" borderId="49" xfId="0" applyNumberFormat="1" applyFont="1" applyFill="1" applyBorder="1" applyProtection="1">
      <protection locked="0"/>
    </xf>
    <xf numFmtId="2" fontId="16" fillId="0" borderId="49" xfId="0" applyNumberFormat="1" applyFont="1" applyFill="1" applyBorder="1" applyProtection="1">
      <protection locked="0"/>
    </xf>
    <xf numFmtId="2" fontId="16" fillId="0" borderId="57" xfId="0" applyNumberFormat="1" applyFont="1" applyFill="1" applyBorder="1" applyAlignment="1" applyProtection="1">
      <alignment horizontal="right" vertical="center" wrapText="1"/>
    </xf>
    <xf numFmtId="2" fontId="16" fillId="2" borderId="60" xfId="0" applyNumberFormat="1" applyFont="1" applyFill="1" applyBorder="1" applyAlignment="1" applyProtection="1">
      <alignment horizontal="left"/>
    </xf>
    <xf numFmtId="2" fontId="11" fillId="0" borderId="0" xfId="0" applyNumberFormat="1" applyFont="1" applyFill="1" applyBorder="1" applyAlignment="1" applyProtection="1">
      <alignment horizontal="left"/>
    </xf>
    <xf numFmtId="2" fontId="12" fillId="0" borderId="0" xfId="0" applyNumberFormat="1" applyFont="1" applyBorder="1" applyProtection="1"/>
    <xf numFmtId="0" fontId="16" fillId="0" borderId="0" xfId="0" applyFont="1" applyAlignment="1" applyProtection="1">
      <alignment horizontal="left" vertical="center"/>
    </xf>
    <xf numFmtId="14" fontId="12" fillId="7" borderId="0" xfId="0" applyNumberFormat="1" applyFont="1" applyFill="1" applyBorder="1" applyAlignment="1" applyProtection="1">
      <alignment horizontal="right"/>
      <protection locked="0"/>
    </xf>
    <xf numFmtId="2" fontId="13" fillId="0" borderId="6" xfId="0" applyNumberFormat="1" applyFont="1" applyFill="1" applyBorder="1" applyAlignment="1" applyProtection="1">
      <alignment horizontal="right" vertical="center" wrapText="1"/>
    </xf>
    <xf numFmtId="2" fontId="13" fillId="0" borderId="34" xfId="0" applyNumberFormat="1" applyFont="1" applyFill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2" fontId="13" fillId="0" borderId="2" xfId="0" applyNumberFormat="1" applyFont="1" applyFill="1" applyBorder="1" applyAlignment="1" applyProtection="1">
      <alignment horizontal="right" vertical="center" wrapText="1"/>
    </xf>
    <xf numFmtId="2" fontId="13" fillId="0" borderId="35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wrapText="1"/>
    </xf>
    <xf numFmtId="0" fontId="16" fillId="0" borderId="49" xfId="0" applyFont="1" applyFill="1" applyBorder="1" applyAlignment="1" applyProtection="1">
      <alignment wrapText="1"/>
    </xf>
    <xf numFmtId="2" fontId="12" fillId="0" borderId="49" xfId="0" applyNumberFormat="1" applyFont="1" applyFill="1" applyBorder="1" applyAlignment="1" applyProtection="1">
      <alignment horizontal="center"/>
    </xf>
    <xf numFmtId="0" fontId="12" fillId="0" borderId="49" xfId="0" applyFont="1" applyFill="1" applyBorder="1" applyAlignment="1" applyProtection="1">
      <alignment horizontal="right" vertical="center" wrapText="1"/>
    </xf>
    <xf numFmtId="0" fontId="12" fillId="0" borderId="49" xfId="0" applyFont="1" applyFill="1" applyBorder="1" applyAlignment="1" applyProtection="1">
      <alignment horizontal="left" vertical="center" wrapText="1"/>
    </xf>
    <xf numFmtId="0" fontId="12" fillId="0" borderId="49" xfId="0" applyFont="1" applyFill="1" applyBorder="1" applyAlignment="1" applyProtection="1">
      <alignment horizontal="center"/>
    </xf>
    <xf numFmtId="0" fontId="49" fillId="0" borderId="1" xfId="0" applyFont="1" applyBorder="1" applyAlignment="1" applyProtection="1">
      <alignment horizontal="left" vertical="center" wrapText="1"/>
    </xf>
    <xf numFmtId="49" fontId="6" fillId="0" borderId="0" xfId="0" applyNumberFormat="1" applyFont="1" applyProtection="1"/>
    <xf numFmtId="49" fontId="11" fillId="0" borderId="0" xfId="1" applyNumberFormat="1" applyFont="1" applyBorder="1" applyProtection="1"/>
    <xf numFmtId="49" fontId="6" fillId="0" borderId="0" xfId="0" applyNumberFormat="1" applyFont="1" applyBorder="1" applyProtection="1"/>
    <xf numFmtId="49" fontId="12" fillId="0" borderId="0" xfId="0" applyNumberFormat="1" applyFont="1" applyBorder="1" applyProtection="1"/>
    <xf numFmtId="49" fontId="11" fillId="7" borderId="12" xfId="0" applyNumberFormat="1" applyFont="1" applyFill="1" applyBorder="1" applyProtection="1">
      <protection locked="0"/>
    </xf>
    <xf numFmtId="49" fontId="32" fillId="7" borderId="13" xfId="0" applyNumberFormat="1" applyFont="1" applyFill="1" applyBorder="1" applyProtection="1">
      <protection locked="0"/>
    </xf>
    <xf numFmtId="49" fontId="11" fillId="0" borderId="0" xfId="0" applyNumberFormat="1" applyFont="1" applyFill="1" applyBorder="1" applyProtection="1">
      <protection locked="0"/>
    </xf>
    <xf numFmtId="49" fontId="12" fillId="7" borderId="12" xfId="0" applyNumberFormat="1" applyFont="1" applyFill="1" applyBorder="1" applyAlignment="1" applyProtection="1">
      <alignment horizontal="left"/>
      <protection locked="0"/>
    </xf>
    <xf numFmtId="49" fontId="15" fillId="0" borderId="0" xfId="0" applyNumberFormat="1" applyFont="1" applyBorder="1" applyAlignment="1" applyProtection="1">
      <alignment horizontal="left"/>
    </xf>
    <xf numFmtId="49" fontId="8" fillId="2" borderId="16" xfId="0" applyNumberFormat="1" applyFont="1" applyFill="1" applyBorder="1" applyAlignment="1" applyProtection="1">
      <alignment horizontal="center" vertical="center" wrapText="1"/>
    </xf>
    <xf numFmtId="49" fontId="10" fillId="2" borderId="18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Protection="1"/>
    <xf numFmtId="49" fontId="11" fillId="2" borderId="18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Protection="1"/>
    <xf numFmtId="49" fontId="47" fillId="0" borderId="0" xfId="0" applyNumberFormat="1" applyFont="1" applyProtection="1"/>
    <xf numFmtId="49" fontId="32" fillId="0" borderId="0" xfId="0" applyNumberFormat="1" applyFont="1" applyProtection="1"/>
    <xf numFmtId="49" fontId="31" fillId="0" borderId="0" xfId="0" applyNumberFormat="1" applyFont="1" applyProtection="1"/>
    <xf numFmtId="49" fontId="34" fillId="0" borderId="0" xfId="0" applyNumberFormat="1" applyFont="1" applyProtection="1"/>
    <xf numFmtId="49" fontId="11" fillId="0" borderId="0" xfId="0" applyNumberFormat="1" applyFont="1" applyProtection="1"/>
    <xf numFmtId="49" fontId="12" fillId="0" borderId="0" xfId="0" applyNumberFormat="1" applyFont="1" applyAlignment="1" applyProtection="1">
      <alignment horizontal="left"/>
    </xf>
    <xf numFmtId="49" fontId="12" fillId="7" borderId="24" xfId="0" applyNumberFormat="1" applyFont="1" applyFill="1" applyBorder="1" applyProtection="1"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1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Protection="1"/>
    <xf numFmtId="0" fontId="50" fillId="0" borderId="0" xfId="0" applyFont="1" applyAlignment="1" applyProtection="1">
      <alignment horizontal="right"/>
    </xf>
    <xf numFmtId="0" fontId="50" fillId="0" borderId="0" xfId="0" applyFont="1" applyProtection="1">
      <protection locked="0"/>
    </xf>
    <xf numFmtId="2" fontId="50" fillId="0" borderId="0" xfId="0" applyNumberFormat="1" applyFont="1" applyAlignment="1" applyProtection="1">
      <alignment horizontal="center"/>
    </xf>
    <xf numFmtId="166" fontId="50" fillId="0" borderId="0" xfId="0" applyNumberFormat="1" applyFont="1" applyProtection="1">
      <protection locked="0"/>
    </xf>
    <xf numFmtId="2" fontId="50" fillId="0" borderId="0" xfId="0" applyNumberFormat="1" applyFont="1" applyProtection="1">
      <protection locked="0"/>
    </xf>
    <xf numFmtId="2" fontId="50" fillId="0" borderId="0" xfId="0" applyNumberFormat="1" applyFont="1" applyProtection="1"/>
    <xf numFmtId="166" fontId="50" fillId="0" borderId="0" xfId="0" applyNumberFormat="1" applyFont="1" applyProtection="1"/>
    <xf numFmtId="0" fontId="50" fillId="0" borderId="0" xfId="0" applyNumberFormat="1" applyFont="1" applyAlignment="1" applyProtection="1">
      <alignment horizontal="center"/>
    </xf>
    <xf numFmtId="0" fontId="47" fillId="0" borderId="0" xfId="0" applyNumberFormat="1" applyFont="1" applyAlignment="1" applyProtection="1">
      <alignment horizontal="center"/>
    </xf>
    <xf numFmtId="10" fontId="16" fillId="0" borderId="10" xfId="1" applyNumberFormat="1" applyFont="1" applyFill="1" applyBorder="1" applyProtection="1">
      <protection locked="0"/>
    </xf>
    <xf numFmtId="10" fontId="16" fillId="8" borderId="10" xfId="1" applyNumberFormat="1" applyFont="1" applyFill="1" applyBorder="1" applyProtection="1">
      <protection locked="0"/>
    </xf>
    <xf numFmtId="10" fontId="16" fillId="0" borderId="11" xfId="1" applyNumberFormat="1" applyFont="1" applyFill="1" applyBorder="1" applyProtection="1">
      <protection locked="0"/>
    </xf>
    <xf numFmtId="10" fontId="16" fillId="0" borderId="1" xfId="1" applyNumberFormat="1" applyFont="1" applyFill="1" applyBorder="1" applyProtection="1">
      <protection locked="0"/>
    </xf>
    <xf numFmtId="169" fontId="47" fillId="0" borderId="0" xfId="1" applyFont="1" applyProtection="1"/>
    <xf numFmtId="0" fontId="12" fillId="7" borderId="24" xfId="0" applyFont="1" applyFill="1" applyBorder="1" applyProtection="1"/>
    <xf numFmtId="0" fontId="12" fillId="7" borderId="24" xfId="0" applyFont="1" applyFill="1" applyBorder="1" applyAlignment="1" applyProtection="1">
      <alignment horizontal="right"/>
    </xf>
    <xf numFmtId="14" fontId="12" fillId="7" borderId="24" xfId="0" applyNumberFormat="1" applyFont="1" applyFill="1" applyBorder="1" applyAlignment="1" applyProtection="1">
      <alignment horizontal="left" vertical="center" wrapText="1"/>
    </xf>
    <xf numFmtId="2" fontId="16" fillId="7" borderId="12" xfId="0" applyNumberFormat="1" applyFont="1" applyFill="1" applyBorder="1" applyProtection="1"/>
    <xf numFmtId="0" fontId="0" fillId="7" borderId="0" xfId="0" applyFont="1" applyFill="1" applyBorder="1" applyProtection="1">
      <protection locked="0"/>
    </xf>
    <xf numFmtId="0" fontId="0" fillId="7" borderId="0" xfId="0" applyFont="1" applyFill="1" applyAlignment="1" applyProtection="1">
      <alignment horizontal="right"/>
      <protection locked="0"/>
    </xf>
    <xf numFmtId="2" fontId="16" fillId="7" borderId="0" xfId="0" applyNumberFormat="1" applyFont="1" applyFill="1" applyProtection="1">
      <protection locked="0"/>
    </xf>
    <xf numFmtId="49" fontId="50" fillId="0" borderId="0" xfId="0" applyNumberFormat="1" applyFont="1" applyProtection="1"/>
    <xf numFmtId="2" fontId="12" fillId="0" borderId="0" xfId="0" applyNumberFormat="1" applyFont="1" applyAlignment="1" applyProtection="1">
      <alignment horizontal="right"/>
      <protection locked="0"/>
    </xf>
    <xf numFmtId="0" fontId="36" fillId="0" borderId="7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NumberFormat="1" applyFont="1" applyProtection="1"/>
    <xf numFmtId="169" fontId="48" fillId="0" borderId="0" xfId="1" applyFont="1" applyProtection="1"/>
    <xf numFmtId="169" fontId="11" fillId="0" borderId="0" xfId="1" applyFont="1" applyFill="1" applyBorder="1" applyAlignment="1" applyProtection="1"/>
    <xf numFmtId="0" fontId="1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1" fillId="7" borderId="13" xfId="0" applyFont="1" applyFill="1" applyBorder="1" applyProtection="1">
      <protection locked="0"/>
    </xf>
    <xf numFmtId="0" fontId="11" fillId="7" borderId="13" xfId="0" applyFont="1" applyFill="1" applyBorder="1" applyAlignment="1" applyProtection="1">
      <alignment horizontal="right"/>
      <protection locked="0"/>
    </xf>
    <xf numFmtId="0" fontId="12" fillId="9" borderId="6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2" fontId="2" fillId="4" borderId="42" xfId="0" applyNumberFormat="1" applyFont="1" applyFill="1" applyBorder="1" applyAlignment="1" applyProtection="1">
      <alignment horizontal="center" vertical="center" wrapText="1"/>
    </xf>
    <xf numFmtId="2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34" xfId="0" applyNumberFormat="1" applyFont="1" applyBorder="1" applyAlignment="1" applyProtection="1">
      <alignment horizontal="right"/>
      <protection locked="0"/>
    </xf>
    <xf numFmtId="0" fontId="5" fillId="7" borderId="48" xfId="0" applyFont="1" applyFill="1" applyBorder="1" applyProtection="1">
      <protection locked="0"/>
    </xf>
    <xf numFmtId="0" fontId="2" fillId="7" borderId="48" xfId="0" applyFont="1" applyFill="1" applyBorder="1" applyAlignment="1" applyProtection="1">
      <alignment horizontal="right"/>
      <protection locked="0"/>
    </xf>
    <xf numFmtId="166" fontId="3" fillId="7" borderId="39" xfId="0" applyNumberFormat="1" applyFont="1" applyFill="1" applyBorder="1" applyProtection="1">
      <protection locked="0"/>
    </xf>
    <xf numFmtId="2" fontId="3" fillId="7" borderId="0" xfId="0" applyNumberFormat="1" applyFont="1" applyFill="1" applyProtection="1">
      <protection locked="0"/>
    </xf>
    <xf numFmtId="0" fontId="12" fillId="10" borderId="8" xfId="0" applyFont="1" applyFill="1" applyBorder="1" applyProtection="1"/>
    <xf numFmtId="16" fontId="21" fillId="10" borderId="3" xfId="0" applyNumberFormat="1" applyFont="1" applyFill="1" applyBorder="1" applyAlignment="1" applyProtection="1">
      <alignment horizontal="center" vertical="center" wrapText="1"/>
    </xf>
    <xf numFmtId="0" fontId="21" fillId="10" borderId="3" xfId="0" applyFont="1" applyFill="1" applyBorder="1" applyAlignment="1" applyProtection="1">
      <alignment horizontal="left" vertical="center" wrapText="1"/>
    </xf>
    <xf numFmtId="0" fontId="12" fillId="10" borderId="1" xfId="0" applyFont="1" applyFill="1" applyBorder="1" applyAlignment="1" applyProtection="1">
      <alignment horizontal="left" vertical="center" wrapText="1"/>
      <protection locked="0"/>
    </xf>
    <xf numFmtId="0" fontId="12" fillId="10" borderId="1" xfId="0" applyFont="1" applyFill="1" applyBorder="1" applyAlignment="1" applyProtection="1">
      <alignment horizontal="right"/>
    </xf>
    <xf numFmtId="0" fontId="12" fillId="10" borderId="1" xfId="0" applyFont="1" applyFill="1" applyBorder="1" applyAlignment="1" applyProtection="1">
      <alignment horizontal="center"/>
    </xf>
    <xf numFmtId="2" fontId="16" fillId="10" borderId="10" xfId="0" applyNumberFormat="1" applyFont="1" applyFill="1" applyBorder="1" applyProtection="1">
      <protection locked="0"/>
    </xf>
    <xf numFmtId="0" fontId="11" fillId="11" borderId="66" xfId="0" applyNumberFormat="1" applyFont="1" applyFill="1" applyBorder="1" applyAlignment="1" applyProtection="1">
      <alignment horizontal="center" vertical="center" wrapText="1"/>
      <protection locked="0"/>
    </xf>
    <xf numFmtId="0" fontId="11" fillId="11" borderId="6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Protection="1"/>
    <xf numFmtId="0" fontId="37" fillId="10" borderId="1" xfId="0" applyFont="1" applyFill="1" applyBorder="1" applyProtection="1"/>
    <xf numFmtId="165" fontId="37" fillId="10" borderId="1" xfId="0" applyNumberFormat="1" applyFont="1" applyFill="1" applyBorder="1" applyAlignment="1" applyProtection="1">
      <alignment horizontal="center"/>
    </xf>
    <xf numFmtId="0" fontId="16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left" vertical="center" wrapText="1"/>
    </xf>
    <xf numFmtId="0" fontId="21" fillId="10" borderId="3" xfId="0" applyFont="1" applyFill="1" applyBorder="1" applyAlignment="1" applyProtection="1">
      <alignment horizontal="center" vertical="center" wrapText="1"/>
    </xf>
    <xf numFmtId="0" fontId="16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10" borderId="1" xfId="0" applyFont="1" applyFill="1" applyBorder="1" applyAlignment="1" applyProtection="1">
      <alignment horizontal="center" vertical="center" wrapText="1"/>
    </xf>
    <xf numFmtId="16" fontId="21" fillId="10" borderId="1" xfId="0" applyNumberFormat="1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left" vertical="center" wrapText="1"/>
    </xf>
    <xf numFmtId="2" fontId="16" fillId="10" borderId="1" xfId="0" applyNumberFormat="1" applyFont="1" applyFill="1" applyBorder="1" applyProtection="1">
      <protection locked="0"/>
    </xf>
    <xf numFmtId="2" fontId="2" fillId="2" borderId="31" xfId="0" applyNumberFormat="1" applyFont="1" applyFill="1" applyBorder="1" applyAlignment="1" applyProtection="1">
      <alignment horizontal="center" vertical="center" wrapText="1"/>
    </xf>
    <xf numFmtId="0" fontId="16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4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Protection="1"/>
    <xf numFmtId="166" fontId="12" fillId="0" borderId="14" xfId="0" applyNumberFormat="1" applyFont="1" applyBorder="1" applyAlignment="1" applyProtection="1">
      <alignment horizontal="right"/>
    </xf>
    <xf numFmtId="166" fontId="12" fillId="0" borderId="0" xfId="0" applyNumberFormat="1" applyFont="1" applyProtection="1"/>
    <xf numFmtId="0" fontId="51" fillId="0" borderId="0" xfId="0" applyFont="1" applyProtection="1"/>
    <xf numFmtId="166" fontId="12" fillId="0" borderId="0" xfId="0" applyNumberFormat="1" applyFont="1" applyFill="1" applyBorder="1" applyProtection="1"/>
    <xf numFmtId="166" fontId="1" fillId="0" borderId="0" xfId="0" applyNumberFormat="1" applyFont="1" applyFill="1" applyBorder="1" applyProtection="1"/>
    <xf numFmtId="166" fontId="12" fillId="7" borderId="12" xfId="0" applyNumberFormat="1" applyFont="1" applyFill="1" applyBorder="1" applyProtection="1"/>
    <xf numFmtId="166" fontId="1" fillId="0" borderId="0" xfId="0" applyNumberFormat="1" applyFont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 vertical="center" wrapText="1"/>
    </xf>
    <xf numFmtId="166" fontId="12" fillId="10" borderId="1" xfId="0" applyNumberFormat="1" applyFont="1" applyFill="1" applyBorder="1" applyProtection="1">
      <protection locked="0"/>
    </xf>
    <xf numFmtId="166" fontId="12" fillId="2" borderId="21" xfId="0" applyNumberFormat="1" applyFont="1" applyFill="1" applyBorder="1" applyAlignment="1" applyProtection="1">
      <alignment horizontal="left"/>
      <protection locked="0"/>
    </xf>
    <xf numFmtId="166" fontId="12" fillId="0" borderId="3" xfId="0" applyNumberFormat="1" applyFont="1" applyBorder="1" applyProtection="1"/>
    <xf numFmtId="166" fontId="12" fillId="0" borderId="1" xfId="0" applyNumberFormat="1" applyFont="1" applyBorder="1" applyProtection="1"/>
    <xf numFmtId="166" fontId="12" fillId="2" borderId="2" xfId="0" applyNumberFormat="1" applyFont="1" applyFill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Protection="1">
      <protection locked="0"/>
    </xf>
    <xf numFmtId="166" fontId="52" fillId="0" borderId="0" xfId="0" applyNumberFormat="1" applyFont="1" applyProtection="1">
      <protection locked="0"/>
    </xf>
    <xf numFmtId="166" fontId="12" fillId="0" borderId="0" xfId="0" applyNumberFormat="1" applyFont="1" applyBorder="1" applyProtection="1">
      <protection locked="0"/>
    </xf>
    <xf numFmtId="166" fontId="12" fillId="0" borderId="0" xfId="0" applyNumberFormat="1" applyFont="1" applyFill="1" applyProtection="1"/>
    <xf numFmtId="166" fontId="12" fillId="7" borderId="12" xfId="0" applyNumberFormat="1" applyFont="1" applyFill="1" applyBorder="1" applyProtection="1">
      <protection locked="0"/>
    </xf>
    <xf numFmtId="0" fontId="11" fillId="11" borderId="68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2" xfId="4" applyNumberFormat="1" applyFont="1" applyFill="1" applyBorder="1" applyAlignment="1" applyProtection="1">
      <alignment horizontal="center"/>
    </xf>
    <xf numFmtId="2" fontId="13" fillId="2" borderId="32" xfId="0" applyNumberFormat="1" applyFont="1" applyFill="1" applyBorder="1" applyAlignment="1" applyProtection="1">
      <alignment horizontal="left" vertical="center" wrapText="1"/>
    </xf>
    <xf numFmtId="2" fontId="2" fillId="2" borderId="32" xfId="0" applyNumberFormat="1" applyFont="1" applyFill="1" applyBorder="1" applyAlignment="1" applyProtection="1">
      <alignment horizontal="center" vertical="center"/>
    </xf>
    <xf numFmtId="2" fontId="16" fillId="0" borderId="33" xfId="0" applyNumberFormat="1" applyFont="1" applyFill="1" applyBorder="1" applyAlignment="1" applyProtection="1">
      <alignment horizontal="left" vertical="center" wrapText="1"/>
    </xf>
    <xf numFmtId="0" fontId="11" fillId="9" borderId="66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67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68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73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74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left" vertical="center"/>
    </xf>
    <xf numFmtId="0" fontId="38" fillId="0" borderId="3" xfId="0" applyFont="1" applyBorder="1" applyAlignment="1" applyProtection="1">
      <alignment horizontal="left" vertical="center"/>
    </xf>
    <xf numFmtId="166" fontId="16" fillId="0" borderId="1" xfId="0" applyNumberFormat="1" applyFont="1" applyFill="1" applyBorder="1" applyAlignment="1" applyProtection="1">
      <alignment horizontal="left" vertical="center"/>
      <protection locked="0"/>
    </xf>
    <xf numFmtId="2" fontId="16" fillId="0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</xf>
    <xf numFmtId="0" fontId="38" fillId="0" borderId="1" xfId="0" applyFont="1" applyBorder="1" applyAlignment="1" applyProtection="1">
      <alignment horizontal="left" vertical="center"/>
    </xf>
    <xf numFmtId="2" fontId="1" fillId="0" borderId="0" xfId="0" applyNumberFormat="1" applyFont="1" applyProtection="1"/>
    <xf numFmtId="2" fontId="1" fillId="0" borderId="0" xfId="0" applyNumberFormat="1" applyFont="1" applyBorder="1" applyProtection="1"/>
    <xf numFmtId="2" fontId="19" fillId="0" borderId="0" xfId="0" applyNumberFormat="1" applyFont="1" applyBorder="1" applyProtection="1"/>
    <xf numFmtId="2" fontId="19" fillId="0" borderId="0" xfId="0" applyNumberFormat="1" applyFont="1" applyFill="1" applyBorder="1" applyProtection="1"/>
    <xf numFmtId="2" fontId="12" fillId="0" borderId="0" xfId="0" applyNumberFormat="1" applyFont="1" applyFill="1" applyBorder="1" applyProtection="1"/>
    <xf numFmtId="2" fontId="1" fillId="0" borderId="0" xfId="0" applyNumberFormat="1" applyFont="1" applyFill="1" applyBorder="1" applyProtection="1"/>
    <xf numFmtId="2" fontId="12" fillId="10" borderId="33" xfId="0" applyNumberFormat="1" applyFont="1" applyFill="1" applyBorder="1" applyAlignment="1" applyProtection="1">
      <alignment horizontal="right" vertical="center" wrapText="1"/>
    </xf>
    <xf numFmtId="2" fontId="12" fillId="0" borderId="33" xfId="0" applyNumberFormat="1" applyFont="1" applyFill="1" applyBorder="1" applyAlignment="1" applyProtection="1">
      <alignment horizontal="right" vertical="center" wrapText="1"/>
    </xf>
    <xf numFmtId="2" fontId="12" fillId="2" borderId="32" xfId="4" applyNumberFormat="1" applyFont="1" applyFill="1" applyBorder="1" applyAlignment="1" applyProtection="1">
      <alignment horizontal="right"/>
    </xf>
    <xf numFmtId="2" fontId="12" fillId="0" borderId="36" xfId="0" applyNumberFormat="1" applyFont="1" applyBorder="1" applyProtection="1">
      <protection locked="0"/>
    </xf>
    <xf numFmtId="2" fontId="12" fillId="0" borderId="33" xfId="0" applyNumberFormat="1" applyFont="1" applyBorder="1" applyProtection="1">
      <protection locked="0"/>
    </xf>
    <xf numFmtId="2" fontId="12" fillId="2" borderId="35" xfId="0" applyNumberFormat="1" applyFont="1" applyFill="1" applyBorder="1" applyProtection="1"/>
    <xf numFmtId="2" fontId="52" fillId="0" borderId="0" xfId="0" applyNumberFormat="1" applyFont="1" applyProtection="1"/>
    <xf numFmtId="2" fontId="12" fillId="0" borderId="0" xfId="4" applyNumberFormat="1" applyFont="1" applyProtection="1"/>
    <xf numFmtId="2" fontId="12" fillId="7" borderId="12" xfId="0" applyNumberFormat="1" applyFont="1" applyFill="1" applyBorder="1" applyProtection="1">
      <protection locked="0"/>
    </xf>
    <xf numFmtId="0" fontId="12" fillId="12" borderId="8" xfId="0" applyNumberFormat="1" applyFont="1" applyFill="1" applyBorder="1" applyProtection="1"/>
    <xf numFmtId="16" fontId="21" fillId="12" borderId="3" xfId="0" applyNumberFormat="1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left" vertical="center" wrapText="1"/>
    </xf>
    <xf numFmtId="0" fontId="12" fillId="12" borderId="1" xfId="0" applyFont="1" applyFill="1" applyBorder="1" applyAlignment="1" applyProtection="1">
      <alignment horizontal="left" vertical="center" wrapText="1"/>
      <protection locked="0"/>
    </xf>
    <xf numFmtId="0" fontId="37" fillId="12" borderId="1" xfId="0" applyFont="1" applyFill="1" applyBorder="1" applyProtection="1"/>
    <xf numFmtId="165" fontId="37" fillId="12" borderId="1" xfId="0" applyNumberFormat="1" applyFont="1" applyFill="1" applyBorder="1" applyAlignment="1" applyProtection="1">
      <alignment horizontal="center"/>
    </xf>
    <xf numFmtId="166" fontId="12" fillId="12" borderId="1" xfId="0" applyNumberFormat="1" applyFont="1" applyFill="1" applyBorder="1" applyProtection="1">
      <protection locked="0"/>
    </xf>
    <xf numFmtId="2" fontId="16" fillId="12" borderId="10" xfId="0" applyNumberFormat="1" applyFont="1" applyFill="1" applyBorder="1" applyProtection="1">
      <protection locked="0"/>
    </xf>
    <xf numFmtId="2" fontId="12" fillId="12" borderId="33" xfId="0" applyNumberFormat="1" applyFont="1" applyFill="1" applyBorder="1" applyAlignment="1" applyProtection="1">
      <alignment horizontal="right" vertical="center" wrapText="1"/>
    </xf>
    <xf numFmtId="0" fontId="16" fillId="12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12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2" fillId="0" borderId="0" xfId="0" applyFont="1" applyBorder="1"/>
    <xf numFmtId="4" fontId="11" fillId="0" borderId="0" xfId="0" applyNumberFormat="1" applyFont="1" applyBorder="1"/>
    <xf numFmtId="0" fontId="11" fillId="0" borderId="0" xfId="0" applyFont="1" applyBorder="1"/>
    <xf numFmtId="49" fontId="11" fillId="0" borderId="0" xfId="0" applyNumberFormat="1" applyFont="1" applyBorder="1"/>
    <xf numFmtId="172" fontId="11" fillId="0" borderId="0" xfId="0" applyNumberFormat="1" applyFont="1" applyBorder="1"/>
    <xf numFmtId="2" fontId="11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1" fillId="0" borderId="75" xfId="0" applyNumberFormat="1" applyFont="1" applyBorder="1" applyAlignment="1">
      <alignment horizontal="left"/>
    </xf>
    <xf numFmtId="0" fontId="11" fillId="0" borderId="13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1" fillId="0" borderId="0" xfId="0" applyFont="1" applyBorder="1" applyAlignment="1">
      <alignment horizontal="center"/>
    </xf>
    <xf numFmtId="0" fontId="54" fillId="0" borderId="0" xfId="0" applyFont="1" applyBorder="1"/>
    <xf numFmtId="0" fontId="55" fillId="0" borderId="0" xfId="0" applyFont="1"/>
    <xf numFmtId="2" fontId="29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1" fillId="0" borderId="0" xfId="0" applyFont="1"/>
    <xf numFmtId="0" fontId="31" fillId="0" borderId="0" xfId="0" applyFont="1" applyBorder="1"/>
    <xf numFmtId="0" fontId="47" fillId="0" borderId="0" xfId="0" applyFont="1" applyBorder="1"/>
    <xf numFmtId="2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2" fillId="0" borderId="0" xfId="0" applyFont="1" applyBorder="1"/>
    <xf numFmtId="2" fontId="56" fillId="13" borderId="49" xfId="0" applyNumberFormat="1" applyFont="1" applyFill="1" applyBorder="1" applyAlignment="1">
      <alignment horizontal="center" vertical="center" wrapText="1"/>
    </xf>
    <xf numFmtId="0" fontId="57" fillId="13" borderId="49" xfId="0" applyNumberFormat="1" applyFont="1" applyFill="1" applyBorder="1" applyAlignment="1">
      <alignment horizontal="center" vertical="center" wrapText="1"/>
    </xf>
    <xf numFmtId="0" fontId="56" fillId="13" borderId="49" xfId="0" applyNumberFormat="1" applyFont="1" applyFill="1" applyBorder="1" applyAlignment="1">
      <alignment horizontal="center" vertical="center" wrapText="1"/>
    </xf>
    <xf numFmtId="0" fontId="56" fillId="0" borderId="0" xfId="0" applyNumberFormat="1" applyFont="1" applyBorder="1" applyAlignment="1">
      <alignment horizontal="center"/>
    </xf>
    <xf numFmtId="0" fontId="12" fillId="13" borderId="76" xfId="0" applyFont="1" applyFill="1" applyBorder="1" applyAlignment="1">
      <alignment horizontal="center" vertical="center" wrapText="1"/>
    </xf>
    <xf numFmtId="0" fontId="12" fillId="13" borderId="77" xfId="0" applyFont="1" applyFill="1" applyBorder="1" applyAlignment="1">
      <alignment horizontal="center" vertical="center" wrapText="1"/>
    </xf>
    <xf numFmtId="4" fontId="12" fillId="13" borderId="77" xfId="0" applyNumberFormat="1" applyFont="1" applyFill="1" applyBorder="1" applyAlignment="1">
      <alignment horizontal="center" vertical="center" wrapText="1"/>
    </xf>
    <xf numFmtId="49" fontId="12" fillId="13" borderId="77" xfId="0" applyNumberFormat="1" applyFont="1" applyFill="1" applyBorder="1" applyAlignment="1">
      <alignment horizontal="center" vertical="center" wrapText="1"/>
    </xf>
    <xf numFmtId="172" fontId="12" fillId="13" borderId="77" xfId="0" applyNumberFormat="1" applyFont="1" applyFill="1" applyBorder="1" applyAlignment="1">
      <alignment horizontal="center" vertical="center" wrapText="1"/>
    </xf>
    <xf numFmtId="2" fontId="12" fillId="13" borderId="77" xfId="0" applyNumberFormat="1" applyFont="1" applyFill="1" applyBorder="1" applyAlignment="1">
      <alignment horizontal="center" vertical="center" wrapText="1"/>
    </xf>
    <xf numFmtId="0" fontId="12" fillId="13" borderId="77" xfId="0" applyNumberFormat="1" applyFont="1" applyFill="1" applyBorder="1" applyAlignment="1">
      <alignment horizontal="center" vertical="center" wrapText="1"/>
    </xf>
    <xf numFmtId="0" fontId="12" fillId="13" borderId="77" xfId="0" applyFont="1" applyFill="1" applyBorder="1" applyAlignment="1">
      <alignment vertical="center" wrapText="1"/>
    </xf>
    <xf numFmtId="0" fontId="12" fillId="13" borderId="7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13" borderId="79" xfId="0" applyFont="1" applyFill="1" applyBorder="1" applyAlignment="1">
      <alignment horizontal="center" vertical="center" wrapText="1"/>
    </xf>
    <xf numFmtId="4" fontId="12" fillId="13" borderId="79" xfId="0" applyNumberFormat="1" applyFont="1" applyFill="1" applyBorder="1" applyAlignment="1">
      <alignment horizontal="center" vertical="center" wrapText="1"/>
    </xf>
    <xf numFmtId="2" fontId="12" fillId="0" borderId="75" xfId="0" applyNumberFormat="1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vertical="center"/>
    </xf>
    <xf numFmtId="0" fontId="2" fillId="0" borderId="75" xfId="0" applyFont="1" applyFill="1" applyBorder="1" applyAlignment="1">
      <alignment wrapText="1"/>
    </xf>
    <xf numFmtId="2" fontId="12" fillId="7" borderId="75" xfId="0" applyNumberFormat="1" applyFont="1" applyFill="1" applyBorder="1" applyAlignment="1">
      <alignment horizontal="center" vertical="center" wrapText="1"/>
    </xf>
    <xf numFmtId="0" fontId="12" fillId="7" borderId="75" xfId="0" applyFont="1" applyFill="1" applyBorder="1" applyAlignment="1">
      <alignment vertical="center"/>
    </xf>
    <xf numFmtId="0" fontId="2" fillId="7" borderId="7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0" xfId="0" applyFont="1" applyBorder="1" applyAlignment="1">
      <alignment wrapText="1"/>
    </xf>
    <xf numFmtId="9" fontId="11" fillId="0" borderId="0" xfId="0" applyNumberFormat="1" applyFont="1" applyBorder="1"/>
    <xf numFmtId="0" fontId="11" fillId="0" borderId="0" xfId="0" applyNumberFormat="1" applyFont="1" applyBorder="1"/>
    <xf numFmtId="0" fontId="12" fillId="0" borderId="75" xfId="0" applyFont="1" applyBorder="1" applyAlignment="1">
      <alignment horizontal="center" vertical="center"/>
    </xf>
    <xf numFmtId="0" fontId="12" fillId="0" borderId="75" xfId="0" applyFont="1" applyBorder="1" applyAlignment="1">
      <alignment horizontal="left" vertical="center" wrapText="1"/>
    </xf>
    <xf numFmtId="4" fontId="12" fillId="0" borderId="75" xfId="0" applyNumberFormat="1" applyFont="1" applyFill="1" applyBorder="1" applyAlignment="1">
      <alignment horizontal="left" vertical="center" wrapText="1"/>
    </xf>
    <xf numFmtId="0" fontId="12" fillId="0" borderId="75" xfId="0" applyFont="1" applyBorder="1" applyAlignment="1">
      <alignment wrapText="1"/>
    </xf>
    <xf numFmtId="49" fontId="12" fillId="0" borderId="75" xfId="0" applyNumberFormat="1" applyFont="1" applyBorder="1" applyAlignment="1">
      <alignment wrapText="1"/>
    </xf>
    <xf numFmtId="172" fontId="47" fillId="0" borderId="75" xfId="0" applyNumberFormat="1" applyFont="1" applyFill="1" applyBorder="1" applyAlignment="1">
      <alignment horizontal="left" vertical="center" wrapText="1"/>
    </xf>
    <xf numFmtId="172" fontId="62" fillId="0" borderId="75" xfId="0" applyNumberFormat="1" applyFont="1" applyFill="1" applyBorder="1" applyAlignment="1">
      <alignment horizontal="left" vertical="center" wrapText="1"/>
    </xf>
    <xf numFmtId="0" fontId="63" fillId="0" borderId="75" xfId="0" applyNumberFormat="1" applyFont="1" applyFill="1" applyBorder="1" applyAlignment="1">
      <alignment horizontal="center" vertical="center" wrapText="1"/>
    </xf>
    <xf numFmtId="0" fontId="12" fillId="0" borderId="75" xfId="0" applyNumberFormat="1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/>
    </xf>
    <xf numFmtId="0" fontId="12" fillId="0" borderId="75" xfId="0" applyFont="1" applyFill="1" applyBorder="1" applyAlignment="1">
      <alignment horizontal="left" vertical="center" wrapText="1"/>
    </xf>
    <xf numFmtId="49" fontId="12" fillId="0" borderId="75" xfId="0" applyNumberFormat="1" applyFont="1" applyFill="1" applyBorder="1" applyAlignment="1">
      <alignment horizontal="left" vertical="center" wrapText="1"/>
    </xf>
    <xf numFmtId="172" fontId="12" fillId="0" borderId="75" xfId="0" applyNumberFormat="1" applyFont="1" applyFill="1" applyBorder="1" applyAlignment="1">
      <alignment horizontal="left" vertical="center" wrapText="1"/>
    </xf>
    <xf numFmtId="0" fontId="12" fillId="7" borderId="75" xfId="0" applyFont="1" applyFill="1" applyBorder="1" applyAlignment="1">
      <alignment horizontal="center" vertical="center"/>
    </xf>
    <xf numFmtId="0" fontId="12" fillId="7" borderId="75" xfId="0" applyFont="1" applyFill="1" applyBorder="1" applyAlignment="1">
      <alignment horizontal="left" vertical="center" wrapText="1"/>
    </xf>
    <xf numFmtId="4" fontId="12" fillId="7" borderId="75" xfId="0" applyNumberFormat="1" applyFont="1" applyFill="1" applyBorder="1" applyAlignment="1">
      <alignment wrapText="1"/>
    </xf>
    <xf numFmtId="49" fontId="12" fillId="7" borderId="75" xfId="0" applyNumberFormat="1" applyFont="1" applyFill="1" applyBorder="1" applyAlignment="1">
      <alignment horizontal="left" vertical="center" wrapText="1"/>
    </xf>
    <xf numFmtId="172" fontId="47" fillId="7" borderId="75" xfId="0" applyNumberFormat="1" applyFont="1" applyFill="1" applyBorder="1" applyAlignment="1">
      <alignment horizontal="left" vertical="center" wrapText="1"/>
    </xf>
    <xf numFmtId="172" fontId="62" fillId="7" borderId="75" xfId="0" applyNumberFormat="1" applyFont="1" applyFill="1" applyBorder="1" applyAlignment="1">
      <alignment horizontal="left" vertical="center" wrapText="1"/>
    </xf>
    <xf numFmtId="0" fontId="63" fillId="7" borderId="75" xfId="0" applyNumberFormat="1" applyFont="1" applyFill="1" applyBorder="1" applyAlignment="1">
      <alignment horizontal="center" vertical="center" wrapText="1"/>
    </xf>
    <xf numFmtId="0" fontId="12" fillId="7" borderId="75" xfId="0" applyNumberFormat="1" applyFont="1" applyFill="1" applyBorder="1" applyAlignment="1">
      <alignment horizontal="center" vertical="center" wrapText="1"/>
    </xf>
    <xf numFmtId="0" fontId="12" fillId="7" borderId="75" xfId="0" applyFont="1" applyFill="1" applyBorder="1" applyAlignment="1">
      <alignment horizontal="center"/>
    </xf>
    <xf numFmtId="0" fontId="12" fillId="7" borderId="75" xfId="0" applyFont="1" applyFill="1" applyBorder="1" applyAlignment="1">
      <alignment wrapText="1"/>
    </xf>
    <xf numFmtId="49" fontId="12" fillId="7" borderId="75" xfId="0" applyNumberFormat="1" applyFont="1" applyFill="1" applyBorder="1" applyAlignment="1">
      <alignment wrapText="1"/>
    </xf>
    <xf numFmtId="172" fontId="12" fillId="7" borderId="75" xfId="0" applyNumberFormat="1" applyFont="1" applyFill="1" applyBorder="1" applyAlignment="1">
      <alignment horizontal="left" vertical="center" wrapText="1"/>
    </xf>
    <xf numFmtId="0" fontId="12" fillId="7" borderId="75" xfId="0" applyFont="1" applyFill="1" applyBorder="1"/>
    <xf numFmtId="4" fontId="12" fillId="0" borderId="75" xfId="0" applyNumberFormat="1" applyFont="1" applyBorder="1" applyAlignment="1">
      <alignment wrapText="1"/>
    </xf>
    <xf numFmtId="0" fontId="12" fillId="0" borderId="75" xfId="0" applyFont="1" applyFill="1" applyBorder="1" applyAlignment="1">
      <alignment wrapText="1"/>
    </xf>
    <xf numFmtId="4" fontId="12" fillId="7" borderId="75" xfId="0" applyNumberFormat="1" applyFont="1" applyFill="1" applyBorder="1" applyAlignment="1">
      <alignment horizontal="left" vertical="center" wrapText="1"/>
    </xf>
    <xf numFmtId="0" fontId="12" fillId="0" borderId="75" xfId="0" applyFont="1" applyBorder="1" applyAlignment="1">
      <alignment horizontal="right" vertical="center" wrapText="1"/>
    </xf>
    <xf numFmtId="0" fontId="12" fillId="7" borderId="75" xfId="0" applyFont="1" applyFill="1" applyBorder="1" applyAlignment="1">
      <alignment horizontal="right" vertical="center" wrapText="1"/>
    </xf>
    <xf numFmtId="0" fontId="12" fillId="0" borderId="75" xfId="0" applyFont="1" applyFill="1" applyBorder="1" applyAlignment="1">
      <alignment horizontal="center" vertical="center"/>
    </xf>
    <xf numFmtId="4" fontId="12" fillId="0" borderId="75" xfId="0" applyNumberFormat="1" applyFont="1" applyFill="1" applyBorder="1" applyAlignment="1">
      <alignment wrapText="1"/>
    </xf>
    <xf numFmtId="49" fontId="12" fillId="0" borderId="75" xfId="0" applyNumberFormat="1" applyFont="1" applyFill="1" applyBorder="1" applyAlignment="1">
      <alignment wrapText="1"/>
    </xf>
  </cellXfs>
  <cellStyles count="7">
    <cellStyle name="Euro" xfId="1"/>
    <cellStyle name="Navadno" xfId="0" builtinId="0"/>
    <cellStyle name="Navadno 2" xfId="2"/>
    <cellStyle name="Navadno 2 2" xfId="3"/>
    <cellStyle name="Navadno 3" xfId="6"/>
    <cellStyle name="Vejica" xfId="4" builtinId="3"/>
    <cellStyle name="Vejica 2" xfId="5"/>
  </cellStyles>
  <dxfs count="0"/>
  <tableStyles count="0" defaultTableStyle="TableStyleMedium9" defaultPivotStyle="PivotStyleLight16"/>
  <colors>
    <mruColors>
      <color rgb="FF0000FF"/>
      <color rgb="FF000000"/>
      <color rgb="FFFF3300"/>
      <color rgb="FF66FFFF"/>
      <color rgb="FF09F769"/>
      <color rgb="FF0099CC"/>
      <color rgb="FFFF3399"/>
      <color rgb="FFE5E5FF"/>
      <color rgb="FFCC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7437" name="Picture 1" descr="glava">
          <a:extLst>
            <a:ext uri="{FF2B5EF4-FFF2-40B4-BE49-F238E27FC236}">
              <a16:creationId xmlns="" xmlns:a16="http://schemas.microsoft.com/office/drawing/2014/main" id="{00000000-0008-0000-0100-00001D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2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7438" name="Picture 2" descr="glava">
          <a:extLst>
            <a:ext uri="{FF2B5EF4-FFF2-40B4-BE49-F238E27FC236}">
              <a16:creationId xmlns="" xmlns:a16="http://schemas.microsoft.com/office/drawing/2014/main" id="{00000000-0008-0000-0100-00001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0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21549" name="Picture 1" descr="glava">
          <a:extLst>
            <a:ext uri="{FF2B5EF4-FFF2-40B4-BE49-F238E27FC236}">
              <a16:creationId xmlns="" xmlns:a16="http://schemas.microsoft.com/office/drawing/2014/main" id="{00000000-0008-0000-0C00-00002D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21550" name="Picture 2" descr="glava">
          <a:extLst>
            <a:ext uri="{FF2B5EF4-FFF2-40B4-BE49-F238E27FC236}">
              <a16:creationId xmlns="" xmlns:a16="http://schemas.microsoft.com/office/drawing/2014/main" id="{00000000-0008-0000-0C00-00002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21551" name="Picture 1" descr="glava">
          <a:extLst>
            <a:ext uri="{FF2B5EF4-FFF2-40B4-BE49-F238E27FC236}">
              <a16:creationId xmlns="" xmlns:a16="http://schemas.microsoft.com/office/drawing/2014/main" id="{00000000-0008-0000-0C00-00002F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21552" name="Picture 2" descr="glava">
          <a:extLst>
            <a:ext uri="{FF2B5EF4-FFF2-40B4-BE49-F238E27FC236}">
              <a16:creationId xmlns="" xmlns:a16="http://schemas.microsoft.com/office/drawing/2014/main" id="{00000000-0008-0000-0C00-000030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5167" name="Picture 1" descr="glava">
          <a:extLst>
            <a:ext uri="{FF2B5EF4-FFF2-40B4-BE49-F238E27FC236}">
              <a16:creationId xmlns="" xmlns:a16="http://schemas.microsoft.com/office/drawing/2014/main" id="{00000000-0008-0000-0D00-00002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5168" name="Picture 2" descr="glava">
          <a:extLst>
            <a:ext uri="{FF2B5EF4-FFF2-40B4-BE49-F238E27FC236}">
              <a16:creationId xmlns="" xmlns:a16="http://schemas.microsoft.com/office/drawing/2014/main" id="{00000000-0008-0000-0D00-00003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5169" name="Picture 1" descr="glava">
          <a:extLst>
            <a:ext uri="{FF2B5EF4-FFF2-40B4-BE49-F238E27FC236}">
              <a16:creationId xmlns="" xmlns:a16="http://schemas.microsoft.com/office/drawing/2014/main" id="{00000000-0008-0000-0D00-00003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5170" name="Picture 2" descr="glava">
          <a:extLst>
            <a:ext uri="{FF2B5EF4-FFF2-40B4-BE49-F238E27FC236}">
              <a16:creationId xmlns="" xmlns:a16="http://schemas.microsoft.com/office/drawing/2014/main" id="{00000000-0008-0000-0D00-00003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6413" name="Picture 1" descr="glava">
          <a:extLst>
            <a:ext uri="{FF2B5EF4-FFF2-40B4-BE49-F238E27FC236}">
              <a16:creationId xmlns="" xmlns:a16="http://schemas.microsoft.com/office/drawing/2014/main" id="{00000000-0008-0000-0200-00001D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6414" name="Picture 2" descr="glava">
          <a:extLst>
            <a:ext uri="{FF2B5EF4-FFF2-40B4-BE49-F238E27FC236}">
              <a16:creationId xmlns="" xmlns:a16="http://schemas.microsoft.com/office/drawing/2014/main" id="{00000000-0008-0000-0200-00001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9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5389" name="Picture 1" descr="glava">
          <a:extLst>
            <a:ext uri="{FF2B5EF4-FFF2-40B4-BE49-F238E27FC236}">
              <a16:creationId xmlns="" xmlns:a16="http://schemas.microsoft.com/office/drawing/2014/main" id="{00000000-0008-0000-0300-00001D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5390" name="Picture 2" descr="glava">
          <a:extLst>
            <a:ext uri="{FF2B5EF4-FFF2-40B4-BE49-F238E27FC236}">
              <a16:creationId xmlns="" xmlns:a16="http://schemas.microsoft.com/office/drawing/2014/main" id="{00000000-0008-0000-0300-00001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4381" name="Picture 1" descr="glava">
          <a:extLst>
            <a:ext uri="{FF2B5EF4-FFF2-40B4-BE49-F238E27FC236}">
              <a16:creationId xmlns="" xmlns:a16="http://schemas.microsoft.com/office/drawing/2014/main" id="{00000000-0008-0000-0400-00002D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4382" name="Picture 2" descr="glava">
          <a:extLst>
            <a:ext uri="{FF2B5EF4-FFF2-40B4-BE49-F238E27FC236}">
              <a16:creationId xmlns="" xmlns:a16="http://schemas.microsoft.com/office/drawing/2014/main" id="{00000000-0008-0000-0400-00002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4383" name="Picture 1" descr="glava">
          <a:extLst>
            <a:ext uri="{FF2B5EF4-FFF2-40B4-BE49-F238E27FC236}">
              <a16:creationId xmlns="" xmlns:a16="http://schemas.microsoft.com/office/drawing/2014/main" id="{00000000-0008-0000-0400-00002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4384" name="Picture 2" descr="glava">
          <a:extLst>
            <a:ext uri="{FF2B5EF4-FFF2-40B4-BE49-F238E27FC236}">
              <a16:creationId xmlns="" xmlns:a16="http://schemas.microsoft.com/office/drawing/2014/main" id="{00000000-0008-0000-0400-000030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3341" name="Picture 1" descr="glava">
          <a:extLst>
            <a:ext uri="{FF2B5EF4-FFF2-40B4-BE49-F238E27FC236}">
              <a16:creationId xmlns="" xmlns:a16="http://schemas.microsoft.com/office/drawing/2014/main" id="{00000000-0008-0000-0500-00001D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3342" name="Picture 2" descr="glava">
          <a:extLst>
            <a:ext uri="{FF2B5EF4-FFF2-40B4-BE49-F238E27FC236}">
              <a16:creationId xmlns="" xmlns:a16="http://schemas.microsoft.com/office/drawing/2014/main" id="{00000000-0008-0000-05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2317" name="Picture 1" descr="glava">
          <a:extLst>
            <a:ext uri="{FF2B5EF4-FFF2-40B4-BE49-F238E27FC236}">
              <a16:creationId xmlns="" xmlns:a16="http://schemas.microsoft.com/office/drawing/2014/main" id="{00000000-0008-0000-0800-00001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6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2318" name="Picture 2" descr="glava">
          <a:extLst>
            <a:ext uri="{FF2B5EF4-FFF2-40B4-BE49-F238E27FC236}">
              <a16:creationId xmlns="" xmlns:a16="http://schemas.microsoft.com/office/drawing/2014/main" id="{00000000-0008-0000-08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1293" name="Picture 1" descr="glava">
          <a:extLst>
            <a:ext uri="{FF2B5EF4-FFF2-40B4-BE49-F238E27FC236}">
              <a16:creationId xmlns="" xmlns:a16="http://schemas.microsoft.com/office/drawing/2014/main" id="{00000000-0008-0000-0900-00001D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5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1294" name="Picture 2" descr="glava">
          <a:extLst>
            <a:ext uri="{FF2B5EF4-FFF2-40B4-BE49-F238E27FC236}">
              <a16:creationId xmlns="" xmlns:a16="http://schemas.microsoft.com/office/drawing/2014/main" id="{00000000-0008-0000-0900-00001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9261" name="Picture 1" descr="glava">
          <a:extLst>
            <a:ext uri="{FF2B5EF4-FFF2-40B4-BE49-F238E27FC236}">
              <a16:creationId xmlns="" xmlns:a16="http://schemas.microsoft.com/office/drawing/2014/main" id="{00000000-0008-0000-0A00-00002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9262" name="Picture 2" descr="glava">
          <a:extLst>
            <a:ext uri="{FF2B5EF4-FFF2-40B4-BE49-F238E27FC236}">
              <a16:creationId xmlns="" xmlns:a16="http://schemas.microsoft.com/office/drawing/2014/main" id="{00000000-0008-0000-0A00-00002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9263" name="Picture 1" descr="glava">
          <a:extLst>
            <a:ext uri="{FF2B5EF4-FFF2-40B4-BE49-F238E27FC236}">
              <a16:creationId xmlns="" xmlns:a16="http://schemas.microsoft.com/office/drawing/2014/main" id="{00000000-0008-0000-0A00-00002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9264" name="Picture 2" descr="glava">
          <a:extLst>
            <a:ext uri="{FF2B5EF4-FFF2-40B4-BE49-F238E27FC236}">
              <a16:creationId xmlns="" xmlns:a16="http://schemas.microsoft.com/office/drawing/2014/main" id="{00000000-0008-0000-0A00-00003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0" name="Picture 1" descr="glava">
          <a:extLst>
            <a:ext uri="{FF2B5EF4-FFF2-40B4-BE49-F238E27FC236}">
              <a16:creationId xmlns="" xmlns:a16="http://schemas.microsoft.com/office/drawing/2014/main" id="{00000000-0008-0000-0B00-00005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1" name="Picture 2" descr="glava">
          <a:extLst>
            <a:ext uri="{FF2B5EF4-FFF2-40B4-BE49-F238E27FC236}">
              <a16:creationId xmlns="" xmlns:a16="http://schemas.microsoft.com/office/drawing/2014/main" id="{00000000-0008-0000-0B00-00005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2" name="Picture 3" descr="glava">
          <a:extLst>
            <a:ext uri="{FF2B5EF4-FFF2-40B4-BE49-F238E27FC236}">
              <a16:creationId xmlns="" xmlns:a16="http://schemas.microsoft.com/office/drawing/2014/main" id="{00000000-0008-0000-0B00-00005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3" name="Picture 4" descr="glava">
          <a:extLst>
            <a:ext uri="{FF2B5EF4-FFF2-40B4-BE49-F238E27FC236}">
              <a16:creationId xmlns="" xmlns:a16="http://schemas.microsoft.com/office/drawing/2014/main" id="{00000000-0008-0000-0B00-00005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4" name="Picture 1" descr="glava">
          <a:extLst>
            <a:ext uri="{FF2B5EF4-FFF2-40B4-BE49-F238E27FC236}">
              <a16:creationId xmlns="" xmlns:a16="http://schemas.microsoft.com/office/drawing/2014/main" id="{00000000-0008-0000-0B00-00005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5" name="Picture 2" descr="glava">
          <a:extLst>
            <a:ext uri="{FF2B5EF4-FFF2-40B4-BE49-F238E27FC236}">
              <a16:creationId xmlns="" xmlns:a16="http://schemas.microsoft.com/office/drawing/2014/main" id="{00000000-0008-0000-0B00-00005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6" name="Picture 3" descr="glava">
          <a:extLst>
            <a:ext uri="{FF2B5EF4-FFF2-40B4-BE49-F238E27FC236}">
              <a16:creationId xmlns="" xmlns:a16="http://schemas.microsoft.com/office/drawing/2014/main" id="{00000000-0008-0000-0B00-00006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7" name="Picture 4" descr="glava">
          <a:extLst>
            <a:ext uri="{FF2B5EF4-FFF2-40B4-BE49-F238E27FC236}">
              <a16:creationId xmlns="" xmlns:a16="http://schemas.microsoft.com/office/drawing/2014/main" id="{00000000-0008-0000-0B00-00006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3"/>
  <sheetViews>
    <sheetView workbookViewId="0">
      <pane xSplit="5" ySplit="6" topLeftCell="S25" activePane="bottomRight" state="frozen"/>
      <selection pane="topRight" activeCell="F1" sqref="F1"/>
      <selection pane="bottomLeft" activeCell="A7" sqref="A7"/>
      <selection pane="bottomRight" activeCell="E6" sqref="E6"/>
    </sheetView>
  </sheetViews>
  <sheetFormatPr defaultRowHeight="15" x14ac:dyDescent="0.25"/>
  <cols>
    <col min="1" max="1" width="8.7109375" style="830" customWidth="1"/>
    <col min="2" max="2" width="24.7109375" style="830" customWidth="1"/>
    <col min="3" max="3" width="16.5703125" style="829" customWidth="1"/>
    <col min="4" max="4" width="27" style="830" customWidth="1"/>
    <col min="5" max="5" width="15" style="830" bestFit="1" customWidth="1"/>
    <col min="6" max="6" width="11" style="831" customWidth="1"/>
    <col min="7" max="8" width="18" style="832" customWidth="1"/>
    <col min="9" max="9" width="14.7109375" style="833" customWidth="1"/>
    <col min="10" max="10" width="7.42578125" style="834" customWidth="1"/>
    <col min="11" max="11" width="12.85546875" style="835" customWidth="1"/>
    <col min="12" max="12" width="10.140625" style="836" customWidth="1"/>
    <col min="13" max="13" width="13.7109375" style="835" customWidth="1"/>
    <col min="14" max="14" width="10.140625" style="836" customWidth="1"/>
    <col min="15" max="15" width="13.140625" style="835" customWidth="1"/>
    <col min="16" max="16" width="10.140625" style="836" customWidth="1"/>
    <col min="17" max="17" width="10.140625" style="833" customWidth="1"/>
    <col min="18" max="21" width="3.28515625" style="840" bestFit="1" customWidth="1"/>
    <col min="22" max="28" width="3.28515625" style="841" bestFit="1" customWidth="1"/>
    <col min="29" max="29" width="5" style="841" bestFit="1" customWidth="1"/>
    <col min="30" max="30" width="15.42578125" style="842" bestFit="1" customWidth="1"/>
    <col min="31" max="31" width="15.140625" style="843" customWidth="1"/>
    <col min="32" max="53" width="9.140625" style="828"/>
    <col min="54" max="267" width="9.140625" style="827"/>
    <col min="268" max="268" width="5.28515625" style="827" customWidth="1"/>
    <col min="269" max="269" width="16" style="827" customWidth="1"/>
    <col min="270" max="270" width="4.140625" style="827" customWidth="1"/>
    <col min="271" max="271" width="24.85546875" style="827" customWidth="1"/>
    <col min="272" max="272" width="10.28515625" style="827" customWidth="1"/>
    <col min="273" max="273" width="19.42578125" style="827" customWidth="1"/>
    <col min="274" max="280" width="5.5703125" style="827" bestFit="1" customWidth="1"/>
    <col min="281" max="281" width="6.42578125" style="827" bestFit="1" customWidth="1"/>
    <col min="282" max="282" width="6.85546875" style="827" customWidth="1"/>
    <col min="283" max="285" width="7.7109375" style="827" customWidth="1"/>
    <col min="286" max="286" width="16.85546875" style="827" customWidth="1"/>
    <col min="287" max="287" width="10.5703125" style="827" customWidth="1"/>
    <col min="288" max="523" width="9.140625" style="827"/>
    <col min="524" max="524" width="5.28515625" style="827" customWidth="1"/>
    <col min="525" max="525" width="16" style="827" customWidth="1"/>
    <col min="526" max="526" width="4.140625" style="827" customWidth="1"/>
    <col min="527" max="527" width="24.85546875" style="827" customWidth="1"/>
    <col min="528" max="528" width="10.28515625" style="827" customWidth="1"/>
    <col min="529" max="529" width="19.42578125" style="827" customWidth="1"/>
    <col min="530" max="536" width="5.5703125" style="827" bestFit="1" customWidth="1"/>
    <col min="537" max="537" width="6.42578125" style="827" bestFit="1" customWidth="1"/>
    <col min="538" max="538" width="6.85546875" style="827" customWidth="1"/>
    <col min="539" max="541" width="7.7109375" style="827" customWidth="1"/>
    <col min="542" max="542" width="16.85546875" style="827" customWidth="1"/>
    <col min="543" max="543" width="10.5703125" style="827" customWidth="1"/>
    <col min="544" max="779" width="9.140625" style="827"/>
    <col min="780" max="780" width="5.28515625" style="827" customWidth="1"/>
    <col min="781" max="781" width="16" style="827" customWidth="1"/>
    <col min="782" max="782" width="4.140625" style="827" customWidth="1"/>
    <col min="783" max="783" width="24.85546875" style="827" customWidth="1"/>
    <col min="784" max="784" width="10.28515625" style="827" customWidth="1"/>
    <col min="785" max="785" width="19.42578125" style="827" customWidth="1"/>
    <col min="786" max="792" width="5.5703125" style="827" bestFit="1" customWidth="1"/>
    <col min="793" max="793" width="6.42578125" style="827" bestFit="1" customWidth="1"/>
    <col min="794" max="794" width="6.85546875" style="827" customWidth="1"/>
    <col min="795" max="797" width="7.7109375" style="827" customWidth="1"/>
    <col min="798" max="798" width="16.85546875" style="827" customWidth="1"/>
    <col min="799" max="799" width="10.5703125" style="827" customWidth="1"/>
    <col min="800" max="1035" width="9.140625" style="827"/>
    <col min="1036" max="1036" width="5.28515625" style="827" customWidth="1"/>
    <col min="1037" max="1037" width="16" style="827" customWidth="1"/>
    <col min="1038" max="1038" width="4.140625" style="827" customWidth="1"/>
    <col min="1039" max="1039" width="24.85546875" style="827" customWidth="1"/>
    <col min="1040" max="1040" width="10.28515625" style="827" customWidth="1"/>
    <col min="1041" max="1041" width="19.42578125" style="827" customWidth="1"/>
    <col min="1042" max="1048" width="5.5703125" style="827" bestFit="1" customWidth="1"/>
    <col min="1049" max="1049" width="6.42578125" style="827" bestFit="1" customWidth="1"/>
    <col min="1050" max="1050" width="6.85546875" style="827" customWidth="1"/>
    <col min="1051" max="1053" width="7.7109375" style="827" customWidth="1"/>
    <col min="1054" max="1054" width="16.85546875" style="827" customWidth="1"/>
    <col min="1055" max="1055" width="10.5703125" style="827" customWidth="1"/>
    <col min="1056" max="1291" width="9.140625" style="827"/>
    <col min="1292" max="1292" width="5.28515625" style="827" customWidth="1"/>
    <col min="1293" max="1293" width="16" style="827" customWidth="1"/>
    <col min="1294" max="1294" width="4.140625" style="827" customWidth="1"/>
    <col min="1295" max="1295" width="24.85546875" style="827" customWidth="1"/>
    <col min="1296" max="1296" width="10.28515625" style="827" customWidth="1"/>
    <col min="1297" max="1297" width="19.42578125" style="827" customWidth="1"/>
    <col min="1298" max="1304" width="5.5703125" style="827" bestFit="1" customWidth="1"/>
    <col min="1305" max="1305" width="6.42578125" style="827" bestFit="1" customWidth="1"/>
    <col min="1306" max="1306" width="6.85546875" style="827" customWidth="1"/>
    <col min="1307" max="1309" width="7.7109375" style="827" customWidth="1"/>
    <col min="1310" max="1310" width="16.85546875" style="827" customWidth="1"/>
    <col min="1311" max="1311" width="10.5703125" style="827" customWidth="1"/>
    <col min="1312" max="1547" width="9.140625" style="827"/>
    <col min="1548" max="1548" width="5.28515625" style="827" customWidth="1"/>
    <col min="1549" max="1549" width="16" style="827" customWidth="1"/>
    <col min="1550" max="1550" width="4.140625" style="827" customWidth="1"/>
    <col min="1551" max="1551" width="24.85546875" style="827" customWidth="1"/>
    <col min="1552" max="1552" width="10.28515625" style="827" customWidth="1"/>
    <col min="1553" max="1553" width="19.42578125" style="827" customWidth="1"/>
    <col min="1554" max="1560" width="5.5703125" style="827" bestFit="1" customWidth="1"/>
    <col min="1561" max="1561" width="6.42578125" style="827" bestFit="1" customWidth="1"/>
    <col min="1562" max="1562" width="6.85546875" style="827" customWidth="1"/>
    <col min="1563" max="1565" width="7.7109375" style="827" customWidth="1"/>
    <col min="1566" max="1566" width="16.85546875" style="827" customWidth="1"/>
    <col min="1567" max="1567" width="10.5703125" style="827" customWidth="1"/>
    <col min="1568" max="1803" width="9.140625" style="827"/>
    <col min="1804" max="1804" width="5.28515625" style="827" customWidth="1"/>
    <col min="1805" max="1805" width="16" style="827" customWidth="1"/>
    <col min="1806" max="1806" width="4.140625" style="827" customWidth="1"/>
    <col min="1807" max="1807" width="24.85546875" style="827" customWidth="1"/>
    <col min="1808" max="1808" width="10.28515625" style="827" customWidth="1"/>
    <col min="1809" max="1809" width="19.42578125" style="827" customWidth="1"/>
    <col min="1810" max="1816" width="5.5703125" style="827" bestFit="1" customWidth="1"/>
    <col min="1817" max="1817" width="6.42578125" style="827" bestFit="1" customWidth="1"/>
    <col min="1818" max="1818" width="6.85546875" style="827" customWidth="1"/>
    <col min="1819" max="1821" width="7.7109375" style="827" customWidth="1"/>
    <col min="1822" max="1822" width="16.85546875" style="827" customWidth="1"/>
    <col min="1823" max="1823" width="10.5703125" style="827" customWidth="1"/>
    <col min="1824" max="2059" width="9.140625" style="827"/>
    <col min="2060" max="2060" width="5.28515625" style="827" customWidth="1"/>
    <col min="2061" max="2061" width="16" style="827" customWidth="1"/>
    <col min="2062" max="2062" width="4.140625" style="827" customWidth="1"/>
    <col min="2063" max="2063" width="24.85546875" style="827" customWidth="1"/>
    <col min="2064" max="2064" width="10.28515625" style="827" customWidth="1"/>
    <col min="2065" max="2065" width="19.42578125" style="827" customWidth="1"/>
    <col min="2066" max="2072" width="5.5703125" style="827" bestFit="1" customWidth="1"/>
    <col min="2073" max="2073" width="6.42578125" style="827" bestFit="1" customWidth="1"/>
    <col min="2074" max="2074" width="6.85546875" style="827" customWidth="1"/>
    <col min="2075" max="2077" width="7.7109375" style="827" customWidth="1"/>
    <col min="2078" max="2078" width="16.85546875" style="827" customWidth="1"/>
    <col min="2079" max="2079" width="10.5703125" style="827" customWidth="1"/>
    <col min="2080" max="2315" width="9.140625" style="827"/>
    <col min="2316" max="2316" width="5.28515625" style="827" customWidth="1"/>
    <col min="2317" max="2317" width="16" style="827" customWidth="1"/>
    <col min="2318" max="2318" width="4.140625" style="827" customWidth="1"/>
    <col min="2319" max="2319" width="24.85546875" style="827" customWidth="1"/>
    <col min="2320" max="2320" width="10.28515625" style="827" customWidth="1"/>
    <col min="2321" max="2321" width="19.42578125" style="827" customWidth="1"/>
    <col min="2322" max="2328" width="5.5703125" style="827" bestFit="1" customWidth="1"/>
    <col min="2329" max="2329" width="6.42578125" style="827" bestFit="1" customWidth="1"/>
    <col min="2330" max="2330" width="6.85546875" style="827" customWidth="1"/>
    <col min="2331" max="2333" width="7.7109375" style="827" customWidth="1"/>
    <col min="2334" max="2334" width="16.85546875" style="827" customWidth="1"/>
    <col min="2335" max="2335" width="10.5703125" style="827" customWidth="1"/>
    <col min="2336" max="2571" width="9.140625" style="827"/>
    <col min="2572" max="2572" width="5.28515625" style="827" customWidth="1"/>
    <col min="2573" max="2573" width="16" style="827" customWidth="1"/>
    <col min="2574" max="2574" width="4.140625" style="827" customWidth="1"/>
    <col min="2575" max="2575" width="24.85546875" style="827" customWidth="1"/>
    <col min="2576" max="2576" width="10.28515625" style="827" customWidth="1"/>
    <col min="2577" max="2577" width="19.42578125" style="827" customWidth="1"/>
    <col min="2578" max="2584" width="5.5703125" style="827" bestFit="1" customWidth="1"/>
    <col min="2585" max="2585" width="6.42578125" style="827" bestFit="1" customWidth="1"/>
    <col min="2586" max="2586" width="6.85546875" style="827" customWidth="1"/>
    <col min="2587" max="2589" width="7.7109375" style="827" customWidth="1"/>
    <col min="2590" max="2590" width="16.85546875" style="827" customWidth="1"/>
    <col min="2591" max="2591" width="10.5703125" style="827" customWidth="1"/>
    <col min="2592" max="2827" width="9.140625" style="827"/>
    <col min="2828" max="2828" width="5.28515625" style="827" customWidth="1"/>
    <col min="2829" max="2829" width="16" style="827" customWidth="1"/>
    <col min="2830" max="2830" width="4.140625" style="827" customWidth="1"/>
    <col min="2831" max="2831" width="24.85546875" style="827" customWidth="1"/>
    <col min="2832" max="2832" width="10.28515625" style="827" customWidth="1"/>
    <col min="2833" max="2833" width="19.42578125" style="827" customWidth="1"/>
    <col min="2834" max="2840" width="5.5703125" style="827" bestFit="1" customWidth="1"/>
    <col min="2841" max="2841" width="6.42578125" style="827" bestFit="1" customWidth="1"/>
    <col min="2842" max="2842" width="6.85546875" style="827" customWidth="1"/>
    <col min="2843" max="2845" width="7.7109375" style="827" customWidth="1"/>
    <col min="2846" max="2846" width="16.85546875" style="827" customWidth="1"/>
    <col min="2847" max="2847" width="10.5703125" style="827" customWidth="1"/>
    <col min="2848" max="3083" width="9.140625" style="827"/>
    <col min="3084" max="3084" width="5.28515625" style="827" customWidth="1"/>
    <col min="3085" max="3085" width="16" style="827" customWidth="1"/>
    <col min="3086" max="3086" width="4.140625" style="827" customWidth="1"/>
    <col min="3087" max="3087" width="24.85546875" style="827" customWidth="1"/>
    <col min="3088" max="3088" width="10.28515625" style="827" customWidth="1"/>
    <col min="3089" max="3089" width="19.42578125" style="827" customWidth="1"/>
    <col min="3090" max="3096" width="5.5703125" style="827" bestFit="1" customWidth="1"/>
    <col min="3097" max="3097" width="6.42578125" style="827" bestFit="1" customWidth="1"/>
    <col min="3098" max="3098" width="6.85546875" style="827" customWidth="1"/>
    <col min="3099" max="3101" width="7.7109375" style="827" customWidth="1"/>
    <col min="3102" max="3102" width="16.85546875" style="827" customWidth="1"/>
    <col min="3103" max="3103" width="10.5703125" style="827" customWidth="1"/>
    <col min="3104" max="3339" width="9.140625" style="827"/>
    <col min="3340" max="3340" width="5.28515625" style="827" customWidth="1"/>
    <col min="3341" max="3341" width="16" style="827" customWidth="1"/>
    <col min="3342" max="3342" width="4.140625" style="827" customWidth="1"/>
    <col min="3343" max="3343" width="24.85546875" style="827" customWidth="1"/>
    <col min="3344" max="3344" width="10.28515625" style="827" customWidth="1"/>
    <col min="3345" max="3345" width="19.42578125" style="827" customWidth="1"/>
    <col min="3346" max="3352" width="5.5703125" style="827" bestFit="1" customWidth="1"/>
    <col min="3353" max="3353" width="6.42578125" style="827" bestFit="1" customWidth="1"/>
    <col min="3354" max="3354" width="6.85546875" style="827" customWidth="1"/>
    <col min="3355" max="3357" width="7.7109375" style="827" customWidth="1"/>
    <col min="3358" max="3358" width="16.85546875" style="827" customWidth="1"/>
    <col min="3359" max="3359" width="10.5703125" style="827" customWidth="1"/>
    <col min="3360" max="3595" width="9.140625" style="827"/>
    <col min="3596" max="3596" width="5.28515625" style="827" customWidth="1"/>
    <col min="3597" max="3597" width="16" style="827" customWidth="1"/>
    <col min="3598" max="3598" width="4.140625" style="827" customWidth="1"/>
    <col min="3599" max="3599" width="24.85546875" style="827" customWidth="1"/>
    <col min="3600" max="3600" width="10.28515625" style="827" customWidth="1"/>
    <col min="3601" max="3601" width="19.42578125" style="827" customWidth="1"/>
    <col min="3602" max="3608" width="5.5703125" style="827" bestFit="1" customWidth="1"/>
    <col min="3609" max="3609" width="6.42578125" style="827" bestFit="1" customWidth="1"/>
    <col min="3610" max="3610" width="6.85546875" style="827" customWidth="1"/>
    <col min="3611" max="3613" width="7.7109375" style="827" customWidth="1"/>
    <col min="3614" max="3614" width="16.85546875" style="827" customWidth="1"/>
    <col min="3615" max="3615" width="10.5703125" style="827" customWidth="1"/>
    <col min="3616" max="3851" width="9.140625" style="827"/>
    <col min="3852" max="3852" width="5.28515625" style="827" customWidth="1"/>
    <col min="3853" max="3853" width="16" style="827" customWidth="1"/>
    <col min="3854" max="3854" width="4.140625" style="827" customWidth="1"/>
    <col min="3855" max="3855" width="24.85546875" style="827" customWidth="1"/>
    <col min="3856" max="3856" width="10.28515625" style="827" customWidth="1"/>
    <col min="3857" max="3857" width="19.42578125" style="827" customWidth="1"/>
    <col min="3858" max="3864" width="5.5703125" style="827" bestFit="1" customWidth="1"/>
    <col min="3865" max="3865" width="6.42578125" style="827" bestFit="1" customWidth="1"/>
    <col min="3866" max="3866" width="6.85546875" style="827" customWidth="1"/>
    <col min="3867" max="3869" width="7.7109375" style="827" customWidth="1"/>
    <col min="3870" max="3870" width="16.85546875" style="827" customWidth="1"/>
    <col min="3871" max="3871" width="10.5703125" style="827" customWidth="1"/>
    <col min="3872" max="4107" width="9.140625" style="827"/>
    <col min="4108" max="4108" width="5.28515625" style="827" customWidth="1"/>
    <col min="4109" max="4109" width="16" style="827" customWidth="1"/>
    <col min="4110" max="4110" width="4.140625" style="827" customWidth="1"/>
    <col min="4111" max="4111" width="24.85546875" style="827" customWidth="1"/>
    <col min="4112" max="4112" width="10.28515625" style="827" customWidth="1"/>
    <col min="4113" max="4113" width="19.42578125" style="827" customWidth="1"/>
    <col min="4114" max="4120" width="5.5703125" style="827" bestFit="1" customWidth="1"/>
    <col min="4121" max="4121" width="6.42578125" style="827" bestFit="1" customWidth="1"/>
    <col min="4122" max="4122" width="6.85546875" style="827" customWidth="1"/>
    <col min="4123" max="4125" width="7.7109375" style="827" customWidth="1"/>
    <col min="4126" max="4126" width="16.85546875" style="827" customWidth="1"/>
    <col min="4127" max="4127" width="10.5703125" style="827" customWidth="1"/>
    <col min="4128" max="4363" width="9.140625" style="827"/>
    <col min="4364" max="4364" width="5.28515625" style="827" customWidth="1"/>
    <col min="4365" max="4365" width="16" style="827" customWidth="1"/>
    <col min="4366" max="4366" width="4.140625" style="827" customWidth="1"/>
    <col min="4367" max="4367" width="24.85546875" style="827" customWidth="1"/>
    <col min="4368" max="4368" width="10.28515625" style="827" customWidth="1"/>
    <col min="4369" max="4369" width="19.42578125" style="827" customWidth="1"/>
    <col min="4370" max="4376" width="5.5703125" style="827" bestFit="1" customWidth="1"/>
    <col min="4377" max="4377" width="6.42578125" style="827" bestFit="1" customWidth="1"/>
    <col min="4378" max="4378" width="6.85546875" style="827" customWidth="1"/>
    <col min="4379" max="4381" width="7.7109375" style="827" customWidth="1"/>
    <col min="4382" max="4382" width="16.85546875" style="827" customWidth="1"/>
    <col min="4383" max="4383" width="10.5703125" style="827" customWidth="1"/>
    <col min="4384" max="4619" width="9.140625" style="827"/>
    <col min="4620" max="4620" width="5.28515625" style="827" customWidth="1"/>
    <col min="4621" max="4621" width="16" style="827" customWidth="1"/>
    <col min="4622" max="4622" width="4.140625" style="827" customWidth="1"/>
    <col min="4623" max="4623" width="24.85546875" style="827" customWidth="1"/>
    <col min="4624" max="4624" width="10.28515625" style="827" customWidth="1"/>
    <col min="4625" max="4625" width="19.42578125" style="827" customWidth="1"/>
    <col min="4626" max="4632" width="5.5703125" style="827" bestFit="1" customWidth="1"/>
    <col min="4633" max="4633" width="6.42578125" style="827" bestFit="1" customWidth="1"/>
    <col min="4634" max="4634" width="6.85546875" style="827" customWidth="1"/>
    <col min="4635" max="4637" width="7.7109375" style="827" customWidth="1"/>
    <col min="4638" max="4638" width="16.85546875" style="827" customWidth="1"/>
    <col min="4639" max="4639" width="10.5703125" style="827" customWidth="1"/>
    <col min="4640" max="4875" width="9.140625" style="827"/>
    <col min="4876" max="4876" width="5.28515625" style="827" customWidth="1"/>
    <col min="4877" max="4877" width="16" style="827" customWidth="1"/>
    <col min="4878" max="4878" width="4.140625" style="827" customWidth="1"/>
    <col min="4879" max="4879" width="24.85546875" style="827" customWidth="1"/>
    <col min="4880" max="4880" width="10.28515625" style="827" customWidth="1"/>
    <col min="4881" max="4881" width="19.42578125" style="827" customWidth="1"/>
    <col min="4882" max="4888" width="5.5703125" style="827" bestFit="1" customWidth="1"/>
    <col min="4889" max="4889" width="6.42578125" style="827" bestFit="1" customWidth="1"/>
    <col min="4890" max="4890" width="6.85546875" style="827" customWidth="1"/>
    <col min="4891" max="4893" width="7.7109375" style="827" customWidth="1"/>
    <col min="4894" max="4894" width="16.85546875" style="827" customWidth="1"/>
    <col min="4895" max="4895" width="10.5703125" style="827" customWidth="1"/>
    <col min="4896" max="5131" width="9.140625" style="827"/>
    <col min="5132" max="5132" width="5.28515625" style="827" customWidth="1"/>
    <col min="5133" max="5133" width="16" style="827" customWidth="1"/>
    <col min="5134" max="5134" width="4.140625" style="827" customWidth="1"/>
    <col min="5135" max="5135" width="24.85546875" style="827" customWidth="1"/>
    <col min="5136" max="5136" width="10.28515625" style="827" customWidth="1"/>
    <col min="5137" max="5137" width="19.42578125" style="827" customWidth="1"/>
    <col min="5138" max="5144" width="5.5703125" style="827" bestFit="1" customWidth="1"/>
    <col min="5145" max="5145" width="6.42578125" style="827" bestFit="1" customWidth="1"/>
    <col min="5146" max="5146" width="6.85546875" style="827" customWidth="1"/>
    <col min="5147" max="5149" width="7.7109375" style="827" customWidth="1"/>
    <col min="5150" max="5150" width="16.85546875" style="827" customWidth="1"/>
    <col min="5151" max="5151" width="10.5703125" style="827" customWidth="1"/>
    <col min="5152" max="5387" width="9.140625" style="827"/>
    <col min="5388" max="5388" width="5.28515625" style="827" customWidth="1"/>
    <col min="5389" max="5389" width="16" style="827" customWidth="1"/>
    <col min="5390" max="5390" width="4.140625" style="827" customWidth="1"/>
    <col min="5391" max="5391" width="24.85546875" style="827" customWidth="1"/>
    <col min="5392" max="5392" width="10.28515625" style="827" customWidth="1"/>
    <col min="5393" max="5393" width="19.42578125" style="827" customWidth="1"/>
    <col min="5394" max="5400" width="5.5703125" style="827" bestFit="1" customWidth="1"/>
    <col min="5401" max="5401" width="6.42578125" style="827" bestFit="1" customWidth="1"/>
    <col min="5402" max="5402" width="6.85546875" style="827" customWidth="1"/>
    <col min="5403" max="5405" width="7.7109375" style="827" customWidth="1"/>
    <col min="5406" max="5406" width="16.85546875" style="827" customWidth="1"/>
    <col min="5407" max="5407" width="10.5703125" style="827" customWidth="1"/>
    <col min="5408" max="5643" width="9.140625" style="827"/>
    <col min="5644" max="5644" width="5.28515625" style="827" customWidth="1"/>
    <col min="5645" max="5645" width="16" style="827" customWidth="1"/>
    <col min="5646" max="5646" width="4.140625" style="827" customWidth="1"/>
    <col min="5647" max="5647" width="24.85546875" style="827" customWidth="1"/>
    <col min="5648" max="5648" width="10.28515625" style="827" customWidth="1"/>
    <col min="5649" max="5649" width="19.42578125" style="827" customWidth="1"/>
    <col min="5650" max="5656" width="5.5703125" style="827" bestFit="1" customWidth="1"/>
    <col min="5657" max="5657" width="6.42578125" style="827" bestFit="1" customWidth="1"/>
    <col min="5658" max="5658" width="6.85546875" style="827" customWidth="1"/>
    <col min="5659" max="5661" width="7.7109375" style="827" customWidth="1"/>
    <col min="5662" max="5662" width="16.85546875" style="827" customWidth="1"/>
    <col min="5663" max="5663" width="10.5703125" style="827" customWidth="1"/>
    <col min="5664" max="5899" width="9.140625" style="827"/>
    <col min="5900" max="5900" width="5.28515625" style="827" customWidth="1"/>
    <col min="5901" max="5901" width="16" style="827" customWidth="1"/>
    <col min="5902" max="5902" width="4.140625" style="827" customWidth="1"/>
    <col min="5903" max="5903" width="24.85546875" style="827" customWidth="1"/>
    <col min="5904" max="5904" width="10.28515625" style="827" customWidth="1"/>
    <col min="5905" max="5905" width="19.42578125" style="827" customWidth="1"/>
    <col min="5906" max="5912" width="5.5703125" style="827" bestFit="1" customWidth="1"/>
    <col min="5913" max="5913" width="6.42578125" style="827" bestFit="1" customWidth="1"/>
    <col min="5914" max="5914" width="6.85546875" style="827" customWidth="1"/>
    <col min="5915" max="5917" width="7.7109375" style="827" customWidth="1"/>
    <col min="5918" max="5918" width="16.85546875" style="827" customWidth="1"/>
    <col min="5919" max="5919" width="10.5703125" style="827" customWidth="1"/>
    <col min="5920" max="6155" width="9.140625" style="827"/>
    <col min="6156" max="6156" width="5.28515625" style="827" customWidth="1"/>
    <col min="6157" max="6157" width="16" style="827" customWidth="1"/>
    <col min="6158" max="6158" width="4.140625" style="827" customWidth="1"/>
    <col min="6159" max="6159" width="24.85546875" style="827" customWidth="1"/>
    <col min="6160" max="6160" width="10.28515625" style="827" customWidth="1"/>
    <col min="6161" max="6161" width="19.42578125" style="827" customWidth="1"/>
    <col min="6162" max="6168" width="5.5703125" style="827" bestFit="1" customWidth="1"/>
    <col min="6169" max="6169" width="6.42578125" style="827" bestFit="1" customWidth="1"/>
    <col min="6170" max="6170" width="6.85546875" style="827" customWidth="1"/>
    <col min="6171" max="6173" width="7.7109375" style="827" customWidth="1"/>
    <col min="6174" max="6174" width="16.85546875" style="827" customWidth="1"/>
    <col min="6175" max="6175" width="10.5703125" style="827" customWidth="1"/>
    <col min="6176" max="6411" width="9.140625" style="827"/>
    <col min="6412" max="6412" width="5.28515625" style="827" customWidth="1"/>
    <col min="6413" max="6413" width="16" style="827" customWidth="1"/>
    <col min="6414" max="6414" width="4.140625" style="827" customWidth="1"/>
    <col min="6415" max="6415" width="24.85546875" style="827" customWidth="1"/>
    <col min="6416" max="6416" width="10.28515625" style="827" customWidth="1"/>
    <col min="6417" max="6417" width="19.42578125" style="827" customWidth="1"/>
    <col min="6418" max="6424" width="5.5703125" style="827" bestFit="1" customWidth="1"/>
    <col min="6425" max="6425" width="6.42578125" style="827" bestFit="1" customWidth="1"/>
    <col min="6426" max="6426" width="6.85546875" style="827" customWidth="1"/>
    <col min="6427" max="6429" width="7.7109375" style="827" customWidth="1"/>
    <col min="6430" max="6430" width="16.85546875" style="827" customWidth="1"/>
    <col min="6431" max="6431" width="10.5703125" style="827" customWidth="1"/>
    <col min="6432" max="6667" width="9.140625" style="827"/>
    <col min="6668" max="6668" width="5.28515625" style="827" customWidth="1"/>
    <col min="6669" max="6669" width="16" style="827" customWidth="1"/>
    <col min="6670" max="6670" width="4.140625" style="827" customWidth="1"/>
    <col min="6671" max="6671" width="24.85546875" style="827" customWidth="1"/>
    <col min="6672" max="6672" width="10.28515625" style="827" customWidth="1"/>
    <col min="6673" max="6673" width="19.42578125" style="827" customWidth="1"/>
    <col min="6674" max="6680" width="5.5703125" style="827" bestFit="1" customWidth="1"/>
    <col min="6681" max="6681" width="6.42578125" style="827" bestFit="1" customWidth="1"/>
    <col min="6682" max="6682" width="6.85546875" style="827" customWidth="1"/>
    <col min="6683" max="6685" width="7.7109375" style="827" customWidth="1"/>
    <col min="6686" max="6686" width="16.85546875" style="827" customWidth="1"/>
    <col min="6687" max="6687" width="10.5703125" style="827" customWidth="1"/>
    <col min="6688" max="6923" width="9.140625" style="827"/>
    <col min="6924" max="6924" width="5.28515625" style="827" customWidth="1"/>
    <col min="6925" max="6925" width="16" style="827" customWidth="1"/>
    <col min="6926" max="6926" width="4.140625" style="827" customWidth="1"/>
    <col min="6927" max="6927" width="24.85546875" style="827" customWidth="1"/>
    <col min="6928" max="6928" width="10.28515625" style="827" customWidth="1"/>
    <col min="6929" max="6929" width="19.42578125" style="827" customWidth="1"/>
    <col min="6930" max="6936" width="5.5703125" style="827" bestFit="1" customWidth="1"/>
    <col min="6937" max="6937" width="6.42578125" style="827" bestFit="1" customWidth="1"/>
    <col min="6938" max="6938" width="6.85546875" style="827" customWidth="1"/>
    <col min="6939" max="6941" width="7.7109375" style="827" customWidth="1"/>
    <col min="6942" max="6942" width="16.85546875" style="827" customWidth="1"/>
    <col min="6943" max="6943" width="10.5703125" style="827" customWidth="1"/>
    <col min="6944" max="7179" width="9.140625" style="827"/>
    <col min="7180" max="7180" width="5.28515625" style="827" customWidth="1"/>
    <col min="7181" max="7181" width="16" style="827" customWidth="1"/>
    <col min="7182" max="7182" width="4.140625" style="827" customWidth="1"/>
    <col min="7183" max="7183" width="24.85546875" style="827" customWidth="1"/>
    <col min="7184" max="7184" width="10.28515625" style="827" customWidth="1"/>
    <col min="7185" max="7185" width="19.42578125" style="827" customWidth="1"/>
    <col min="7186" max="7192" width="5.5703125" style="827" bestFit="1" customWidth="1"/>
    <col min="7193" max="7193" width="6.42578125" style="827" bestFit="1" customWidth="1"/>
    <col min="7194" max="7194" width="6.85546875" style="827" customWidth="1"/>
    <col min="7195" max="7197" width="7.7109375" style="827" customWidth="1"/>
    <col min="7198" max="7198" width="16.85546875" style="827" customWidth="1"/>
    <col min="7199" max="7199" width="10.5703125" style="827" customWidth="1"/>
    <col min="7200" max="7435" width="9.140625" style="827"/>
    <col min="7436" max="7436" width="5.28515625" style="827" customWidth="1"/>
    <col min="7437" max="7437" width="16" style="827" customWidth="1"/>
    <col min="7438" max="7438" width="4.140625" style="827" customWidth="1"/>
    <col min="7439" max="7439" width="24.85546875" style="827" customWidth="1"/>
    <col min="7440" max="7440" width="10.28515625" style="827" customWidth="1"/>
    <col min="7441" max="7441" width="19.42578125" style="827" customWidth="1"/>
    <col min="7442" max="7448" width="5.5703125" style="827" bestFit="1" customWidth="1"/>
    <col min="7449" max="7449" width="6.42578125" style="827" bestFit="1" customWidth="1"/>
    <col min="7450" max="7450" width="6.85546875" style="827" customWidth="1"/>
    <col min="7451" max="7453" width="7.7109375" style="827" customWidth="1"/>
    <col min="7454" max="7454" width="16.85546875" style="827" customWidth="1"/>
    <col min="7455" max="7455" width="10.5703125" style="827" customWidth="1"/>
    <col min="7456" max="7691" width="9.140625" style="827"/>
    <col min="7692" max="7692" width="5.28515625" style="827" customWidth="1"/>
    <col min="7693" max="7693" width="16" style="827" customWidth="1"/>
    <col min="7694" max="7694" width="4.140625" style="827" customWidth="1"/>
    <col min="7695" max="7695" width="24.85546875" style="827" customWidth="1"/>
    <col min="7696" max="7696" width="10.28515625" style="827" customWidth="1"/>
    <col min="7697" max="7697" width="19.42578125" style="827" customWidth="1"/>
    <col min="7698" max="7704" width="5.5703125" style="827" bestFit="1" customWidth="1"/>
    <col min="7705" max="7705" width="6.42578125" style="827" bestFit="1" customWidth="1"/>
    <col min="7706" max="7706" width="6.85546875" style="827" customWidth="1"/>
    <col min="7707" max="7709" width="7.7109375" style="827" customWidth="1"/>
    <col min="7710" max="7710" width="16.85546875" style="827" customWidth="1"/>
    <col min="7711" max="7711" width="10.5703125" style="827" customWidth="1"/>
    <col min="7712" max="7947" width="9.140625" style="827"/>
    <col min="7948" max="7948" width="5.28515625" style="827" customWidth="1"/>
    <col min="7949" max="7949" width="16" style="827" customWidth="1"/>
    <col min="7950" max="7950" width="4.140625" style="827" customWidth="1"/>
    <col min="7951" max="7951" width="24.85546875" style="827" customWidth="1"/>
    <col min="7952" max="7952" width="10.28515625" style="827" customWidth="1"/>
    <col min="7953" max="7953" width="19.42578125" style="827" customWidth="1"/>
    <col min="7954" max="7960" width="5.5703125" style="827" bestFit="1" customWidth="1"/>
    <col min="7961" max="7961" width="6.42578125" style="827" bestFit="1" customWidth="1"/>
    <col min="7962" max="7962" width="6.85546875" style="827" customWidth="1"/>
    <col min="7963" max="7965" width="7.7109375" style="827" customWidth="1"/>
    <col min="7966" max="7966" width="16.85546875" style="827" customWidth="1"/>
    <col min="7967" max="7967" width="10.5703125" style="827" customWidth="1"/>
    <col min="7968" max="8203" width="9.140625" style="827"/>
    <col min="8204" max="8204" width="5.28515625" style="827" customWidth="1"/>
    <col min="8205" max="8205" width="16" style="827" customWidth="1"/>
    <col min="8206" max="8206" width="4.140625" style="827" customWidth="1"/>
    <col min="8207" max="8207" width="24.85546875" style="827" customWidth="1"/>
    <col min="8208" max="8208" width="10.28515625" style="827" customWidth="1"/>
    <col min="8209" max="8209" width="19.42578125" style="827" customWidth="1"/>
    <col min="8210" max="8216" width="5.5703125" style="827" bestFit="1" customWidth="1"/>
    <col min="8217" max="8217" width="6.42578125" style="827" bestFit="1" customWidth="1"/>
    <col min="8218" max="8218" width="6.85546875" style="827" customWidth="1"/>
    <col min="8219" max="8221" width="7.7109375" style="827" customWidth="1"/>
    <col min="8222" max="8222" width="16.85546875" style="827" customWidth="1"/>
    <col min="8223" max="8223" width="10.5703125" style="827" customWidth="1"/>
    <col min="8224" max="8459" width="9.140625" style="827"/>
    <col min="8460" max="8460" width="5.28515625" style="827" customWidth="1"/>
    <col min="8461" max="8461" width="16" style="827" customWidth="1"/>
    <col min="8462" max="8462" width="4.140625" style="827" customWidth="1"/>
    <col min="8463" max="8463" width="24.85546875" style="827" customWidth="1"/>
    <col min="8464" max="8464" width="10.28515625" style="827" customWidth="1"/>
    <col min="8465" max="8465" width="19.42578125" style="827" customWidth="1"/>
    <col min="8466" max="8472" width="5.5703125" style="827" bestFit="1" customWidth="1"/>
    <col min="8473" max="8473" width="6.42578125" style="827" bestFit="1" customWidth="1"/>
    <col min="8474" max="8474" width="6.85546875" style="827" customWidth="1"/>
    <col min="8475" max="8477" width="7.7109375" style="827" customWidth="1"/>
    <col min="8478" max="8478" width="16.85546875" style="827" customWidth="1"/>
    <col min="8479" max="8479" width="10.5703125" style="827" customWidth="1"/>
    <col min="8480" max="8715" width="9.140625" style="827"/>
    <col min="8716" max="8716" width="5.28515625" style="827" customWidth="1"/>
    <col min="8717" max="8717" width="16" style="827" customWidth="1"/>
    <col min="8718" max="8718" width="4.140625" style="827" customWidth="1"/>
    <col min="8719" max="8719" width="24.85546875" style="827" customWidth="1"/>
    <col min="8720" max="8720" width="10.28515625" style="827" customWidth="1"/>
    <col min="8721" max="8721" width="19.42578125" style="827" customWidth="1"/>
    <col min="8722" max="8728" width="5.5703125" style="827" bestFit="1" customWidth="1"/>
    <col min="8729" max="8729" width="6.42578125" style="827" bestFit="1" customWidth="1"/>
    <col min="8730" max="8730" width="6.85546875" style="827" customWidth="1"/>
    <col min="8731" max="8733" width="7.7109375" style="827" customWidth="1"/>
    <col min="8734" max="8734" width="16.85546875" style="827" customWidth="1"/>
    <col min="8735" max="8735" width="10.5703125" style="827" customWidth="1"/>
    <col min="8736" max="8971" width="9.140625" style="827"/>
    <col min="8972" max="8972" width="5.28515625" style="827" customWidth="1"/>
    <col min="8973" max="8973" width="16" style="827" customWidth="1"/>
    <col min="8974" max="8974" width="4.140625" style="827" customWidth="1"/>
    <col min="8975" max="8975" width="24.85546875" style="827" customWidth="1"/>
    <col min="8976" max="8976" width="10.28515625" style="827" customWidth="1"/>
    <col min="8977" max="8977" width="19.42578125" style="827" customWidth="1"/>
    <col min="8978" max="8984" width="5.5703125" style="827" bestFit="1" customWidth="1"/>
    <col min="8985" max="8985" width="6.42578125" style="827" bestFit="1" customWidth="1"/>
    <col min="8986" max="8986" width="6.85546875" style="827" customWidth="1"/>
    <col min="8987" max="8989" width="7.7109375" style="827" customWidth="1"/>
    <col min="8990" max="8990" width="16.85546875" style="827" customWidth="1"/>
    <col min="8991" max="8991" width="10.5703125" style="827" customWidth="1"/>
    <col min="8992" max="9227" width="9.140625" style="827"/>
    <col min="9228" max="9228" width="5.28515625" style="827" customWidth="1"/>
    <col min="9229" max="9229" width="16" style="827" customWidth="1"/>
    <col min="9230" max="9230" width="4.140625" style="827" customWidth="1"/>
    <col min="9231" max="9231" width="24.85546875" style="827" customWidth="1"/>
    <col min="9232" max="9232" width="10.28515625" style="827" customWidth="1"/>
    <col min="9233" max="9233" width="19.42578125" style="827" customWidth="1"/>
    <col min="9234" max="9240" width="5.5703125" style="827" bestFit="1" customWidth="1"/>
    <col min="9241" max="9241" width="6.42578125" style="827" bestFit="1" customWidth="1"/>
    <col min="9242" max="9242" width="6.85546875" style="827" customWidth="1"/>
    <col min="9243" max="9245" width="7.7109375" style="827" customWidth="1"/>
    <col min="9246" max="9246" width="16.85546875" style="827" customWidth="1"/>
    <col min="9247" max="9247" width="10.5703125" style="827" customWidth="1"/>
    <col min="9248" max="9483" width="9.140625" style="827"/>
    <col min="9484" max="9484" width="5.28515625" style="827" customWidth="1"/>
    <col min="9485" max="9485" width="16" style="827" customWidth="1"/>
    <col min="9486" max="9486" width="4.140625" style="827" customWidth="1"/>
    <col min="9487" max="9487" width="24.85546875" style="827" customWidth="1"/>
    <col min="9488" max="9488" width="10.28515625" style="827" customWidth="1"/>
    <col min="9489" max="9489" width="19.42578125" style="827" customWidth="1"/>
    <col min="9490" max="9496" width="5.5703125" style="827" bestFit="1" customWidth="1"/>
    <col min="9497" max="9497" width="6.42578125" style="827" bestFit="1" customWidth="1"/>
    <col min="9498" max="9498" width="6.85546875" style="827" customWidth="1"/>
    <col min="9499" max="9501" width="7.7109375" style="827" customWidth="1"/>
    <col min="9502" max="9502" width="16.85546875" style="827" customWidth="1"/>
    <col min="9503" max="9503" width="10.5703125" style="827" customWidth="1"/>
    <col min="9504" max="9739" width="9.140625" style="827"/>
    <col min="9740" max="9740" width="5.28515625" style="827" customWidth="1"/>
    <col min="9741" max="9741" width="16" style="827" customWidth="1"/>
    <col min="9742" max="9742" width="4.140625" style="827" customWidth="1"/>
    <col min="9743" max="9743" width="24.85546875" style="827" customWidth="1"/>
    <col min="9744" max="9744" width="10.28515625" style="827" customWidth="1"/>
    <col min="9745" max="9745" width="19.42578125" style="827" customWidth="1"/>
    <col min="9746" max="9752" width="5.5703125" style="827" bestFit="1" customWidth="1"/>
    <col min="9753" max="9753" width="6.42578125" style="827" bestFit="1" customWidth="1"/>
    <col min="9754" max="9754" width="6.85546875" style="827" customWidth="1"/>
    <col min="9755" max="9757" width="7.7109375" style="827" customWidth="1"/>
    <col min="9758" max="9758" width="16.85546875" style="827" customWidth="1"/>
    <col min="9759" max="9759" width="10.5703125" style="827" customWidth="1"/>
    <col min="9760" max="9995" width="9.140625" style="827"/>
    <col min="9996" max="9996" width="5.28515625" style="827" customWidth="1"/>
    <col min="9997" max="9997" width="16" style="827" customWidth="1"/>
    <col min="9998" max="9998" width="4.140625" style="827" customWidth="1"/>
    <col min="9999" max="9999" width="24.85546875" style="827" customWidth="1"/>
    <col min="10000" max="10000" width="10.28515625" style="827" customWidth="1"/>
    <col min="10001" max="10001" width="19.42578125" style="827" customWidth="1"/>
    <col min="10002" max="10008" width="5.5703125" style="827" bestFit="1" customWidth="1"/>
    <col min="10009" max="10009" width="6.42578125" style="827" bestFit="1" customWidth="1"/>
    <col min="10010" max="10010" width="6.85546875" style="827" customWidth="1"/>
    <col min="10011" max="10013" width="7.7109375" style="827" customWidth="1"/>
    <col min="10014" max="10014" width="16.85546875" style="827" customWidth="1"/>
    <col min="10015" max="10015" width="10.5703125" style="827" customWidth="1"/>
    <col min="10016" max="10251" width="9.140625" style="827"/>
    <col min="10252" max="10252" width="5.28515625" style="827" customWidth="1"/>
    <col min="10253" max="10253" width="16" style="827" customWidth="1"/>
    <col min="10254" max="10254" width="4.140625" style="827" customWidth="1"/>
    <col min="10255" max="10255" width="24.85546875" style="827" customWidth="1"/>
    <col min="10256" max="10256" width="10.28515625" style="827" customWidth="1"/>
    <col min="10257" max="10257" width="19.42578125" style="827" customWidth="1"/>
    <col min="10258" max="10264" width="5.5703125" style="827" bestFit="1" customWidth="1"/>
    <col min="10265" max="10265" width="6.42578125" style="827" bestFit="1" customWidth="1"/>
    <col min="10266" max="10266" width="6.85546875" style="827" customWidth="1"/>
    <col min="10267" max="10269" width="7.7109375" style="827" customWidth="1"/>
    <col min="10270" max="10270" width="16.85546875" style="827" customWidth="1"/>
    <col min="10271" max="10271" width="10.5703125" style="827" customWidth="1"/>
    <col min="10272" max="10507" width="9.140625" style="827"/>
    <col min="10508" max="10508" width="5.28515625" style="827" customWidth="1"/>
    <col min="10509" max="10509" width="16" style="827" customWidth="1"/>
    <col min="10510" max="10510" width="4.140625" style="827" customWidth="1"/>
    <col min="10511" max="10511" width="24.85546875" style="827" customWidth="1"/>
    <col min="10512" max="10512" width="10.28515625" style="827" customWidth="1"/>
    <col min="10513" max="10513" width="19.42578125" style="827" customWidth="1"/>
    <col min="10514" max="10520" width="5.5703125" style="827" bestFit="1" customWidth="1"/>
    <col min="10521" max="10521" width="6.42578125" style="827" bestFit="1" customWidth="1"/>
    <col min="10522" max="10522" width="6.85546875" style="827" customWidth="1"/>
    <col min="10523" max="10525" width="7.7109375" style="827" customWidth="1"/>
    <col min="10526" max="10526" width="16.85546875" style="827" customWidth="1"/>
    <col min="10527" max="10527" width="10.5703125" style="827" customWidth="1"/>
    <col min="10528" max="10763" width="9.140625" style="827"/>
    <col min="10764" max="10764" width="5.28515625" style="827" customWidth="1"/>
    <col min="10765" max="10765" width="16" style="827" customWidth="1"/>
    <col min="10766" max="10766" width="4.140625" style="827" customWidth="1"/>
    <col min="10767" max="10767" width="24.85546875" style="827" customWidth="1"/>
    <col min="10768" max="10768" width="10.28515625" style="827" customWidth="1"/>
    <col min="10769" max="10769" width="19.42578125" style="827" customWidth="1"/>
    <col min="10770" max="10776" width="5.5703125" style="827" bestFit="1" customWidth="1"/>
    <col min="10777" max="10777" width="6.42578125" style="827" bestFit="1" customWidth="1"/>
    <col min="10778" max="10778" width="6.85546875" style="827" customWidth="1"/>
    <col min="10779" max="10781" width="7.7109375" style="827" customWidth="1"/>
    <col min="10782" max="10782" width="16.85546875" style="827" customWidth="1"/>
    <col min="10783" max="10783" width="10.5703125" style="827" customWidth="1"/>
    <col min="10784" max="11019" width="9.140625" style="827"/>
    <col min="11020" max="11020" width="5.28515625" style="827" customWidth="1"/>
    <col min="11021" max="11021" width="16" style="827" customWidth="1"/>
    <col min="11022" max="11022" width="4.140625" style="827" customWidth="1"/>
    <col min="11023" max="11023" width="24.85546875" style="827" customWidth="1"/>
    <col min="11024" max="11024" width="10.28515625" style="827" customWidth="1"/>
    <col min="11025" max="11025" width="19.42578125" style="827" customWidth="1"/>
    <col min="11026" max="11032" width="5.5703125" style="827" bestFit="1" customWidth="1"/>
    <col min="11033" max="11033" width="6.42578125" style="827" bestFit="1" customWidth="1"/>
    <col min="11034" max="11034" width="6.85546875" style="827" customWidth="1"/>
    <col min="11035" max="11037" width="7.7109375" style="827" customWidth="1"/>
    <col min="11038" max="11038" width="16.85546875" style="827" customWidth="1"/>
    <col min="11039" max="11039" width="10.5703125" style="827" customWidth="1"/>
    <col min="11040" max="11275" width="9.140625" style="827"/>
    <col min="11276" max="11276" width="5.28515625" style="827" customWidth="1"/>
    <col min="11277" max="11277" width="16" style="827" customWidth="1"/>
    <col min="11278" max="11278" width="4.140625" style="827" customWidth="1"/>
    <col min="11279" max="11279" width="24.85546875" style="827" customWidth="1"/>
    <col min="11280" max="11280" width="10.28515625" style="827" customWidth="1"/>
    <col min="11281" max="11281" width="19.42578125" style="827" customWidth="1"/>
    <col min="11282" max="11288" width="5.5703125" style="827" bestFit="1" customWidth="1"/>
    <col min="11289" max="11289" width="6.42578125" style="827" bestFit="1" customWidth="1"/>
    <col min="11290" max="11290" width="6.85546875" style="827" customWidth="1"/>
    <col min="11291" max="11293" width="7.7109375" style="827" customWidth="1"/>
    <col min="11294" max="11294" width="16.85546875" style="827" customWidth="1"/>
    <col min="11295" max="11295" width="10.5703125" style="827" customWidth="1"/>
    <col min="11296" max="11531" width="9.140625" style="827"/>
    <col min="11532" max="11532" width="5.28515625" style="827" customWidth="1"/>
    <col min="11533" max="11533" width="16" style="827" customWidth="1"/>
    <col min="11534" max="11534" width="4.140625" style="827" customWidth="1"/>
    <col min="11535" max="11535" width="24.85546875" style="827" customWidth="1"/>
    <col min="11536" max="11536" width="10.28515625" style="827" customWidth="1"/>
    <col min="11537" max="11537" width="19.42578125" style="827" customWidth="1"/>
    <col min="11538" max="11544" width="5.5703125" style="827" bestFit="1" customWidth="1"/>
    <col min="11545" max="11545" width="6.42578125" style="827" bestFit="1" customWidth="1"/>
    <col min="11546" max="11546" width="6.85546875" style="827" customWidth="1"/>
    <col min="11547" max="11549" width="7.7109375" style="827" customWidth="1"/>
    <col min="11550" max="11550" width="16.85546875" style="827" customWidth="1"/>
    <col min="11551" max="11551" width="10.5703125" style="827" customWidth="1"/>
    <col min="11552" max="11787" width="9.140625" style="827"/>
    <col min="11788" max="11788" width="5.28515625" style="827" customWidth="1"/>
    <col min="11789" max="11789" width="16" style="827" customWidth="1"/>
    <col min="11790" max="11790" width="4.140625" style="827" customWidth="1"/>
    <col min="11791" max="11791" width="24.85546875" style="827" customWidth="1"/>
    <col min="11792" max="11792" width="10.28515625" style="827" customWidth="1"/>
    <col min="11793" max="11793" width="19.42578125" style="827" customWidth="1"/>
    <col min="11794" max="11800" width="5.5703125" style="827" bestFit="1" customWidth="1"/>
    <col min="11801" max="11801" width="6.42578125" style="827" bestFit="1" customWidth="1"/>
    <col min="11802" max="11802" width="6.85546875" style="827" customWidth="1"/>
    <col min="11803" max="11805" width="7.7109375" style="827" customWidth="1"/>
    <col min="11806" max="11806" width="16.85546875" style="827" customWidth="1"/>
    <col min="11807" max="11807" width="10.5703125" style="827" customWidth="1"/>
    <col min="11808" max="12043" width="9.140625" style="827"/>
    <col min="12044" max="12044" width="5.28515625" style="827" customWidth="1"/>
    <col min="12045" max="12045" width="16" style="827" customWidth="1"/>
    <col min="12046" max="12046" width="4.140625" style="827" customWidth="1"/>
    <col min="12047" max="12047" width="24.85546875" style="827" customWidth="1"/>
    <col min="12048" max="12048" width="10.28515625" style="827" customWidth="1"/>
    <col min="12049" max="12049" width="19.42578125" style="827" customWidth="1"/>
    <col min="12050" max="12056" width="5.5703125" style="827" bestFit="1" customWidth="1"/>
    <col min="12057" max="12057" width="6.42578125" style="827" bestFit="1" customWidth="1"/>
    <col min="12058" max="12058" width="6.85546875" style="827" customWidth="1"/>
    <col min="12059" max="12061" width="7.7109375" style="827" customWidth="1"/>
    <col min="12062" max="12062" width="16.85546875" style="827" customWidth="1"/>
    <col min="12063" max="12063" width="10.5703125" style="827" customWidth="1"/>
    <col min="12064" max="12299" width="9.140625" style="827"/>
    <col min="12300" max="12300" width="5.28515625" style="827" customWidth="1"/>
    <col min="12301" max="12301" width="16" style="827" customWidth="1"/>
    <col min="12302" max="12302" width="4.140625" style="827" customWidth="1"/>
    <col min="12303" max="12303" width="24.85546875" style="827" customWidth="1"/>
    <col min="12304" max="12304" width="10.28515625" style="827" customWidth="1"/>
    <col min="12305" max="12305" width="19.42578125" style="827" customWidth="1"/>
    <col min="12306" max="12312" width="5.5703125" style="827" bestFit="1" customWidth="1"/>
    <col min="12313" max="12313" width="6.42578125" style="827" bestFit="1" customWidth="1"/>
    <col min="12314" max="12314" width="6.85546875" style="827" customWidth="1"/>
    <col min="12315" max="12317" width="7.7109375" style="827" customWidth="1"/>
    <col min="12318" max="12318" width="16.85546875" style="827" customWidth="1"/>
    <col min="12319" max="12319" width="10.5703125" style="827" customWidth="1"/>
    <col min="12320" max="12555" width="9.140625" style="827"/>
    <col min="12556" max="12556" width="5.28515625" style="827" customWidth="1"/>
    <col min="12557" max="12557" width="16" style="827" customWidth="1"/>
    <col min="12558" max="12558" width="4.140625" style="827" customWidth="1"/>
    <col min="12559" max="12559" width="24.85546875" style="827" customWidth="1"/>
    <col min="12560" max="12560" width="10.28515625" style="827" customWidth="1"/>
    <col min="12561" max="12561" width="19.42578125" style="827" customWidth="1"/>
    <col min="12562" max="12568" width="5.5703125" style="827" bestFit="1" customWidth="1"/>
    <col min="12569" max="12569" width="6.42578125" style="827" bestFit="1" customWidth="1"/>
    <col min="12570" max="12570" width="6.85546875" style="827" customWidth="1"/>
    <col min="12571" max="12573" width="7.7109375" style="827" customWidth="1"/>
    <col min="12574" max="12574" width="16.85546875" style="827" customWidth="1"/>
    <col min="12575" max="12575" width="10.5703125" style="827" customWidth="1"/>
    <col min="12576" max="12811" width="9.140625" style="827"/>
    <col min="12812" max="12812" width="5.28515625" style="827" customWidth="1"/>
    <col min="12813" max="12813" width="16" style="827" customWidth="1"/>
    <col min="12814" max="12814" width="4.140625" style="827" customWidth="1"/>
    <col min="12815" max="12815" width="24.85546875" style="827" customWidth="1"/>
    <col min="12816" max="12816" width="10.28515625" style="827" customWidth="1"/>
    <col min="12817" max="12817" width="19.42578125" style="827" customWidth="1"/>
    <col min="12818" max="12824" width="5.5703125" style="827" bestFit="1" customWidth="1"/>
    <col min="12825" max="12825" width="6.42578125" style="827" bestFit="1" customWidth="1"/>
    <col min="12826" max="12826" width="6.85546875" style="827" customWidth="1"/>
    <col min="12827" max="12829" width="7.7109375" style="827" customWidth="1"/>
    <col min="12830" max="12830" width="16.85546875" style="827" customWidth="1"/>
    <col min="12831" max="12831" width="10.5703125" style="827" customWidth="1"/>
    <col min="12832" max="13067" width="9.140625" style="827"/>
    <col min="13068" max="13068" width="5.28515625" style="827" customWidth="1"/>
    <col min="13069" max="13069" width="16" style="827" customWidth="1"/>
    <col min="13070" max="13070" width="4.140625" style="827" customWidth="1"/>
    <col min="13071" max="13071" width="24.85546875" style="827" customWidth="1"/>
    <col min="13072" max="13072" width="10.28515625" style="827" customWidth="1"/>
    <col min="13073" max="13073" width="19.42578125" style="827" customWidth="1"/>
    <col min="13074" max="13080" width="5.5703125" style="827" bestFit="1" customWidth="1"/>
    <col min="13081" max="13081" width="6.42578125" style="827" bestFit="1" customWidth="1"/>
    <col min="13082" max="13082" width="6.85546875" style="827" customWidth="1"/>
    <col min="13083" max="13085" width="7.7109375" style="827" customWidth="1"/>
    <col min="13086" max="13086" width="16.85546875" style="827" customWidth="1"/>
    <col min="13087" max="13087" width="10.5703125" style="827" customWidth="1"/>
    <col min="13088" max="13323" width="9.140625" style="827"/>
    <col min="13324" max="13324" width="5.28515625" style="827" customWidth="1"/>
    <col min="13325" max="13325" width="16" style="827" customWidth="1"/>
    <col min="13326" max="13326" width="4.140625" style="827" customWidth="1"/>
    <col min="13327" max="13327" width="24.85546875" style="827" customWidth="1"/>
    <col min="13328" max="13328" width="10.28515625" style="827" customWidth="1"/>
    <col min="13329" max="13329" width="19.42578125" style="827" customWidth="1"/>
    <col min="13330" max="13336" width="5.5703125" style="827" bestFit="1" customWidth="1"/>
    <col min="13337" max="13337" width="6.42578125" style="827" bestFit="1" customWidth="1"/>
    <col min="13338" max="13338" width="6.85546875" style="827" customWidth="1"/>
    <col min="13339" max="13341" width="7.7109375" style="827" customWidth="1"/>
    <col min="13342" max="13342" width="16.85546875" style="827" customWidth="1"/>
    <col min="13343" max="13343" width="10.5703125" style="827" customWidth="1"/>
    <col min="13344" max="13579" width="9.140625" style="827"/>
    <col min="13580" max="13580" width="5.28515625" style="827" customWidth="1"/>
    <col min="13581" max="13581" width="16" style="827" customWidth="1"/>
    <col min="13582" max="13582" width="4.140625" style="827" customWidth="1"/>
    <col min="13583" max="13583" width="24.85546875" style="827" customWidth="1"/>
    <col min="13584" max="13584" width="10.28515625" style="827" customWidth="1"/>
    <col min="13585" max="13585" width="19.42578125" style="827" customWidth="1"/>
    <col min="13586" max="13592" width="5.5703125" style="827" bestFit="1" customWidth="1"/>
    <col min="13593" max="13593" width="6.42578125" style="827" bestFit="1" customWidth="1"/>
    <col min="13594" max="13594" width="6.85546875" style="827" customWidth="1"/>
    <col min="13595" max="13597" width="7.7109375" style="827" customWidth="1"/>
    <col min="13598" max="13598" width="16.85546875" style="827" customWidth="1"/>
    <col min="13599" max="13599" width="10.5703125" style="827" customWidth="1"/>
    <col min="13600" max="13835" width="9.140625" style="827"/>
    <col min="13836" max="13836" width="5.28515625" style="827" customWidth="1"/>
    <col min="13837" max="13837" width="16" style="827" customWidth="1"/>
    <col min="13838" max="13838" width="4.140625" style="827" customWidth="1"/>
    <col min="13839" max="13839" width="24.85546875" style="827" customWidth="1"/>
    <col min="13840" max="13840" width="10.28515625" style="827" customWidth="1"/>
    <col min="13841" max="13841" width="19.42578125" style="827" customWidth="1"/>
    <col min="13842" max="13848" width="5.5703125" style="827" bestFit="1" customWidth="1"/>
    <col min="13849" max="13849" width="6.42578125" style="827" bestFit="1" customWidth="1"/>
    <col min="13850" max="13850" width="6.85546875" style="827" customWidth="1"/>
    <col min="13851" max="13853" width="7.7109375" style="827" customWidth="1"/>
    <col min="13854" max="13854" width="16.85546875" style="827" customWidth="1"/>
    <col min="13855" max="13855" width="10.5703125" style="827" customWidth="1"/>
    <col min="13856" max="14091" width="9.140625" style="827"/>
    <col min="14092" max="14092" width="5.28515625" style="827" customWidth="1"/>
    <col min="14093" max="14093" width="16" style="827" customWidth="1"/>
    <col min="14094" max="14094" width="4.140625" style="827" customWidth="1"/>
    <col min="14095" max="14095" width="24.85546875" style="827" customWidth="1"/>
    <col min="14096" max="14096" width="10.28515625" style="827" customWidth="1"/>
    <col min="14097" max="14097" width="19.42578125" style="827" customWidth="1"/>
    <col min="14098" max="14104" width="5.5703125" style="827" bestFit="1" customWidth="1"/>
    <col min="14105" max="14105" width="6.42578125" style="827" bestFit="1" customWidth="1"/>
    <col min="14106" max="14106" width="6.85546875" style="827" customWidth="1"/>
    <col min="14107" max="14109" width="7.7109375" style="827" customWidth="1"/>
    <col min="14110" max="14110" width="16.85546875" style="827" customWidth="1"/>
    <col min="14111" max="14111" width="10.5703125" style="827" customWidth="1"/>
    <col min="14112" max="14347" width="9.140625" style="827"/>
    <col min="14348" max="14348" width="5.28515625" style="827" customWidth="1"/>
    <col min="14349" max="14349" width="16" style="827" customWidth="1"/>
    <col min="14350" max="14350" width="4.140625" style="827" customWidth="1"/>
    <col min="14351" max="14351" width="24.85546875" style="827" customWidth="1"/>
    <col min="14352" max="14352" width="10.28515625" style="827" customWidth="1"/>
    <col min="14353" max="14353" width="19.42578125" style="827" customWidth="1"/>
    <col min="14354" max="14360" width="5.5703125" style="827" bestFit="1" customWidth="1"/>
    <col min="14361" max="14361" width="6.42578125" style="827" bestFit="1" customWidth="1"/>
    <col min="14362" max="14362" width="6.85546875" style="827" customWidth="1"/>
    <col min="14363" max="14365" width="7.7109375" style="827" customWidth="1"/>
    <col min="14366" max="14366" width="16.85546875" style="827" customWidth="1"/>
    <col min="14367" max="14367" width="10.5703125" style="827" customWidth="1"/>
    <col min="14368" max="14603" width="9.140625" style="827"/>
    <col min="14604" max="14604" width="5.28515625" style="827" customWidth="1"/>
    <col min="14605" max="14605" width="16" style="827" customWidth="1"/>
    <col min="14606" max="14606" width="4.140625" style="827" customWidth="1"/>
    <col min="14607" max="14607" width="24.85546875" style="827" customWidth="1"/>
    <col min="14608" max="14608" width="10.28515625" style="827" customWidth="1"/>
    <col min="14609" max="14609" width="19.42578125" style="827" customWidth="1"/>
    <col min="14610" max="14616" width="5.5703125" style="827" bestFit="1" customWidth="1"/>
    <col min="14617" max="14617" width="6.42578125" style="827" bestFit="1" customWidth="1"/>
    <col min="14618" max="14618" width="6.85546875" style="827" customWidth="1"/>
    <col min="14619" max="14621" width="7.7109375" style="827" customWidth="1"/>
    <col min="14622" max="14622" width="16.85546875" style="827" customWidth="1"/>
    <col min="14623" max="14623" width="10.5703125" style="827" customWidth="1"/>
    <col min="14624" max="14859" width="9.140625" style="827"/>
    <col min="14860" max="14860" width="5.28515625" style="827" customWidth="1"/>
    <col min="14861" max="14861" width="16" style="827" customWidth="1"/>
    <col min="14862" max="14862" width="4.140625" style="827" customWidth="1"/>
    <col min="14863" max="14863" width="24.85546875" style="827" customWidth="1"/>
    <col min="14864" max="14864" width="10.28515625" style="827" customWidth="1"/>
    <col min="14865" max="14865" width="19.42578125" style="827" customWidth="1"/>
    <col min="14866" max="14872" width="5.5703125" style="827" bestFit="1" customWidth="1"/>
    <col min="14873" max="14873" width="6.42578125" style="827" bestFit="1" customWidth="1"/>
    <col min="14874" max="14874" width="6.85546875" style="827" customWidth="1"/>
    <col min="14875" max="14877" width="7.7109375" style="827" customWidth="1"/>
    <col min="14878" max="14878" width="16.85546875" style="827" customWidth="1"/>
    <col min="14879" max="14879" width="10.5703125" style="827" customWidth="1"/>
    <col min="14880" max="15115" width="9.140625" style="827"/>
    <col min="15116" max="15116" width="5.28515625" style="827" customWidth="1"/>
    <col min="15117" max="15117" width="16" style="827" customWidth="1"/>
    <col min="15118" max="15118" width="4.140625" style="827" customWidth="1"/>
    <col min="15119" max="15119" width="24.85546875" style="827" customWidth="1"/>
    <col min="15120" max="15120" width="10.28515625" style="827" customWidth="1"/>
    <col min="15121" max="15121" width="19.42578125" style="827" customWidth="1"/>
    <col min="15122" max="15128" width="5.5703125" style="827" bestFit="1" customWidth="1"/>
    <col min="15129" max="15129" width="6.42578125" style="827" bestFit="1" customWidth="1"/>
    <col min="15130" max="15130" width="6.85546875" style="827" customWidth="1"/>
    <col min="15131" max="15133" width="7.7109375" style="827" customWidth="1"/>
    <col min="15134" max="15134" width="16.85546875" style="827" customWidth="1"/>
    <col min="15135" max="15135" width="10.5703125" style="827" customWidth="1"/>
    <col min="15136" max="15371" width="9.140625" style="827"/>
    <col min="15372" max="15372" width="5.28515625" style="827" customWidth="1"/>
    <col min="15373" max="15373" width="16" style="827" customWidth="1"/>
    <col min="15374" max="15374" width="4.140625" style="827" customWidth="1"/>
    <col min="15375" max="15375" width="24.85546875" style="827" customWidth="1"/>
    <col min="15376" max="15376" width="10.28515625" style="827" customWidth="1"/>
    <col min="15377" max="15377" width="19.42578125" style="827" customWidth="1"/>
    <col min="15378" max="15384" width="5.5703125" style="827" bestFit="1" customWidth="1"/>
    <col min="15385" max="15385" width="6.42578125" style="827" bestFit="1" customWidth="1"/>
    <col min="15386" max="15386" width="6.85546875" style="827" customWidth="1"/>
    <col min="15387" max="15389" width="7.7109375" style="827" customWidth="1"/>
    <col min="15390" max="15390" width="16.85546875" style="827" customWidth="1"/>
    <col min="15391" max="15391" width="10.5703125" style="827" customWidth="1"/>
    <col min="15392" max="15627" width="9.140625" style="827"/>
    <col min="15628" max="15628" width="5.28515625" style="827" customWidth="1"/>
    <col min="15629" max="15629" width="16" style="827" customWidth="1"/>
    <col min="15630" max="15630" width="4.140625" style="827" customWidth="1"/>
    <col min="15631" max="15631" width="24.85546875" style="827" customWidth="1"/>
    <col min="15632" max="15632" width="10.28515625" style="827" customWidth="1"/>
    <col min="15633" max="15633" width="19.42578125" style="827" customWidth="1"/>
    <col min="15634" max="15640" width="5.5703125" style="827" bestFit="1" customWidth="1"/>
    <col min="15641" max="15641" width="6.42578125" style="827" bestFit="1" customWidth="1"/>
    <col min="15642" max="15642" width="6.85546875" style="827" customWidth="1"/>
    <col min="15643" max="15645" width="7.7109375" style="827" customWidth="1"/>
    <col min="15646" max="15646" width="16.85546875" style="827" customWidth="1"/>
    <col min="15647" max="15647" width="10.5703125" style="827" customWidth="1"/>
    <col min="15648" max="15883" width="9.140625" style="827"/>
    <col min="15884" max="15884" width="5.28515625" style="827" customWidth="1"/>
    <col min="15885" max="15885" width="16" style="827" customWidth="1"/>
    <col min="15886" max="15886" width="4.140625" style="827" customWidth="1"/>
    <col min="15887" max="15887" width="24.85546875" style="827" customWidth="1"/>
    <col min="15888" max="15888" width="10.28515625" style="827" customWidth="1"/>
    <col min="15889" max="15889" width="19.42578125" style="827" customWidth="1"/>
    <col min="15890" max="15896" width="5.5703125" style="827" bestFit="1" customWidth="1"/>
    <col min="15897" max="15897" width="6.42578125" style="827" bestFit="1" customWidth="1"/>
    <col min="15898" max="15898" width="6.85546875" style="827" customWidth="1"/>
    <col min="15899" max="15901" width="7.7109375" style="827" customWidth="1"/>
    <col min="15902" max="15902" width="16.85546875" style="827" customWidth="1"/>
    <col min="15903" max="15903" width="10.5703125" style="827" customWidth="1"/>
    <col min="15904" max="16139" width="9.140625" style="827"/>
    <col min="16140" max="16140" width="5.28515625" style="827" customWidth="1"/>
    <col min="16141" max="16141" width="16" style="827" customWidth="1"/>
    <col min="16142" max="16142" width="4.140625" style="827" customWidth="1"/>
    <col min="16143" max="16143" width="24.85546875" style="827" customWidth="1"/>
    <col min="16144" max="16144" width="10.28515625" style="827" customWidth="1"/>
    <col min="16145" max="16145" width="19.42578125" style="827" customWidth="1"/>
    <col min="16146" max="16152" width="5.5703125" style="827" bestFit="1" customWidth="1"/>
    <col min="16153" max="16153" width="6.42578125" style="827" bestFit="1" customWidth="1"/>
    <col min="16154" max="16154" width="6.85546875" style="827" customWidth="1"/>
    <col min="16155" max="16157" width="7.7109375" style="827" customWidth="1"/>
    <col min="16158" max="16158" width="16.85546875" style="827" customWidth="1"/>
    <col min="16159" max="16159" width="10.5703125" style="827" customWidth="1"/>
    <col min="16160" max="16384" width="9.140625" style="827"/>
  </cols>
  <sheetData>
    <row r="1" spans="1:53" x14ac:dyDescent="0.25">
      <c r="A1" s="827" t="s">
        <v>103</v>
      </c>
      <c r="B1" s="828" t="s">
        <v>863</v>
      </c>
      <c r="M1" s="837"/>
      <c r="N1" s="838" t="s">
        <v>864</v>
      </c>
      <c r="O1" s="839"/>
    </row>
    <row r="3" spans="1:53" s="850" customFormat="1" ht="20.25" x14ac:dyDescent="0.3">
      <c r="A3" s="844" t="s">
        <v>931</v>
      </c>
      <c r="B3" s="845"/>
      <c r="C3" s="829"/>
      <c r="D3" s="830"/>
      <c r="E3" s="830"/>
      <c r="F3" s="831"/>
      <c r="G3" s="832"/>
      <c r="H3" s="832"/>
      <c r="I3" s="846"/>
      <c r="J3" s="834"/>
      <c r="K3" s="835"/>
      <c r="L3" s="836"/>
      <c r="M3" s="835"/>
      <c r="N3" s="836"/>
      <c r="O3" s="835"/>
      <c r="P3" s="835"/>
      <c r="Q3" s="833"/>
      <c r="R3" s="847"/>
      <c r="S3" s="847"/>
      <c r="T3" s="847"/>
      <c r="U3" s="847"/>
      <c r="V3" s="848"/>
      <c r="W3" s="848"/>
      <c r="X3" s="848"/>
      <c r="Y3" s="848"/>
      <c r="Z3" s="848"/>
      <c r="AA3" s="848"/>
      <c r="AB3" s="848"/>
      <c r="AC3" s="848"/>
      <c r="AD3" s="849"/>
      <c r="AE3" s="843"/>
      <c r="AF3" s="830"/>
      <c r="AG3" s="830"/>
      <c r="AH3" s="830"/>
      <c r="AI3" s="830"/>
      <c r="AJ3" s="830"/>
      <c r="AK3" s="830"/>
      <c r="AL3" s="830"/>
      <c r="AM3" s="830"/>
      <c r="AN3" s="830"/>
      <c r="AO3" s="830"/>
      <c r="AP3" s="830"/>
      <c r="AQ3" s="830"/>
      <c r="AR3" s="830"/>
      <c r="AS3" s="830"/>
      <c r="AT3" s="830"/>
      <c r="AU3" s="830"/>
      <c r="AV3" s="830"/>
      <c r="AW3" s="830"/>
      <c r="AX3" s="830"/>
      <c r="AY3" s="830"/>
      <c r="AZ3" s="830"/>
      <c r="BA3" s="830"/>
    </row>
    <row r="4" spans="1:53" x14ac:dyDescent="0.25">
      <c r="A4" s="851" t="s">
        <v>865</v>
      </c>
      <c r="B4" s="852"/>
      <c r="Q4" s="853"/>
      <c r="AE4" s="854"/>
    </row>
    <row r="5" spans="1:53" x14ac:dyDescent="0.25">
      <c r="A5" s="851" t="s">
        <v>866</v>
      </c>
      <c r="B5" s="852"/>
      <c r="Q5" s="853"/>
      <c r="AE5" s="854"/>
    </row>
    <row r="6" spans="1:53" ht="84" x14ac:dyDescent="0.25">
      <c r="A6" s="855" t="s">
        <v>867</v>
      </c>
      <c r="I6" s="856" t="s">
        <v>868</v>
      </c>
      <c r="J6" s="857"/>
      <c r="K6" s="858" t="s">
        <v>869</v>
      </c>
      <c r="L6" s="859"/>
      <c r="M6" s="858" t="s">
        <v>870</v>
      </c>
      <c r="N6" s="859"/>
      <c r="O6" s="858" t="s">
        <v>871</v>
      </c>
    </row>
    <row r="7" spans="1:53" s="870" customFormat="1" ht="71.25" x14ac:dyDescent="0.2">
      <c r="A7" s="860" t="s">
        <v>872</v>
      </c>
      <c r="B7" s="861" t="s">
        <v>873</v>
      </c>
      <c r="C7" s="862" t="s">
        <v>874</v>
      </c>
      <c r="D7" s="861" t="s">
        <v>875</v>
      </c>
      <c r="E7" s="861" t="s">
        <v>876</v>
      </c>
      <c r="F7" s="863" t="s">
        <v>877</v>
      </c>
      <c r="G7" s="864" t="s">
        <v>878</v>
      </c>
      <c r="H7" s="864" t="s">
        <v>879</v>
      </c>
      <c r="I7" s="865" t="s">
        <v>880</v>
      </c>
      <c r="J7" s="866" t="s">
        <v>881</v>
      </c>
      <c r="K7" s="866" t="s">
        <v>882</v>
      </c>
      <c r="L7" s="866" t="s">
        <v>883</v>
      </c>
      <c r="M7" s="866" t="s">
        <v>884</v>
      </c>
      <c r="N7" s="866" t="s">
        <v>885</v>
      </c>
      <c r="O7" s="866" t="s">
        <v>886</v>
      </c>
      <c r="P7" s="866" t="s">
        <v>887</v>
      </c>
      <c r="Q7" s="865" t="s">
        <v>888</v>
      </c>
      <c r="R7" s="861" t="s">
        <v>889</v>
      </c>
      <c r="S7" s="861" t="s">
        <v>890</v>
      </c>
      <c r="T7" s="861" t="s">
        <v>891</v>
      </c>
      <c r="U7" s="861" t="s">
        <v>892</v>
      </c>
      <c r="V7" s="861" t="s">
        <v>893</v>
      </c>
      <c r="W7" s="861" t="s">
        <v>894</v>
      </c>
      <c r="X7" s="861" t="s">
        <v>895</v>
      </c>
      <c r="Y7" s="861" t="s">
        <v>896</v>
      </c>
      <c r="Z7" s="861" t="s">
        <v>897</v>
      </c>
      <c r="AA7" s="861" t="s">
        <v>898</v>
      </c>
      <c r="AB7" s="861" t="s">
        <v>899</v>
      </c>
      <c r="AC7" s="867" t="s">
        <v>900</v>
      </c>
      <c r="AD7" s="861" t="s">
        <v>901</v>
      </c>
      <c r="AE7" s="868" t="s">
        <v>902</v>
      </c>
      <c r="AF7" s="869"/>
      <c r="AG7" s="869"/>
      <c r="AH7" s="869"/>
      <c r="AI7" s="869"/>
      <c r="AJ7" s="869"/>
      <c r="AK7" s="869"/>
      <c r="AL7" s="869"/>
      <c r="AM7" s="869"/>
      <c r="AN7" s="869"/>
      <c r="AO7" s="869"/>
      <c r="AP7" s="869"/>
      <c r="AQ7" s="869"/>
      <c r="AR7" s="869"/>
      <c r="AS7" s="869"/>
      <c r="AT7" s="869"/>
      <c r="AU7" s="869"/>
      <c r="AV7" s="869"/>
      <c r="AW7" s="869"/>
      <c r="AX7" s="869"/>
      <c r="AY7" s="869"/>
      <c r="AZ7" s="869"/>
      <c r="BA7" s="869"/>
    </row>
    <row r="8" spans="1:53" s="870" customFormat="1" ht="28.5" x14ac:dyDescent="0.2">
      <c r="A8" s="871" t="s">
        <v>31</v>
      </c>
      <c r="B8" s="871" t="s">
        <v>32</v>
      </c>
      <c r="C8" s="872"/>
      <c r="D8" s="871" t="s">
        <v>33</v>
      </c>
      <c r="E8" s="871" t="s">
        <v>34</v>
      </c>
      <c r="F8" s="871" t="s">
        <v>35</v>
      </c>
      <c r="G8" s="871" t="s">
        <v>36</v>
      </c>
      <c r="H8" s="871"/>
      <c r="I8" s="871" t="s">
        <v>37</v>
      </c>
      <c r="J8" s="871" t="s">
        <v>38</v>
      </c>
      <c r="K8" s="871" t="s">
        <v>39</v>
      </c>
      <c r="L8" s="871" t="s">
        <v>42</v>
      </c>
      <c r="M8" s="871" t="s">
        <v>43</v>
      </c>
      <c r="N8" s="871" t="s">
        <v>44</v>
      </c>
      <c r="O8" s="871" t="s">
        <v>45</v>
      </c>
      <c r="P8" s="871" t="s">
        <v>46</v>
      </c>
      <c r="Q8" s="871" t="s">
        <v>47</v>
      </c>
      <c r="R8" s="871" t="s">
        <v>48</v>
      </c>
      <c r="S8" s="871" t="s">
        <v>49</v>
      </c>
      <c r="T8" s="871" t="s">
        <v>50</v>
      </c>
      <c r="U8" s="871" t="s">
        <v>51</v>
      </c>
      <c r="V8" s="871" t="s">
        <v>52</v>
      </c>
      <c r="W8" s="871" t="s">
        <v>53</v>
      </c>
      <c r="X8" s="871" t="s">
        <v>54</v>
      </c>
      <c r="Y8" s="871" t="s">
        <v>55</v>
      </c>
      <c r="Z8" s="871" t="s">
        <v>56</v>
      </c>
      <c r="AA8" s="871" t="s">
        <v>57</v>
      </c>
      <c r="AB8" s="871" t="s">
        <v>59</v>
      </c>
      <c r="AC8" s="871" t="s">
        <v>60</v>
      </c>
      <c r="AD8" s="871" t="s">
        <v>61</v>
      </c>
      <c r="AE8" s="871" t="s">
        <v>62</v>
      </c>
      <c r="AF8" s="869"/>
      <c r="AG8" s="869"/>
      <c r="AH8" s="869"/>
      <c r="AI8" s="869"/>
      <c r="AJ8" s="869"/>
      <c r="AK8" s="869"/>
      <c r="AL8" s="869"/>
      <c r="AM8" s="869"/>
      <c r="AN8" s="869"/>
      <c r="AO8" s="869"/>
      <c r="AP8" s="869"/>
      <c r="AQ8" s="869"/>
      <c r="AR8" s="869"/>
      <c r="AS8" s="869"/>
      <c r="AT8" s="869"/>
      <c r="AU8" s="869"/>
      <c r="AV8" s="869"/>
      <c r="AW8" s="869"/>
      <c r="AX8" s="869"/>
      <c r="AY8" s="869"/>
      <c r="AZ8" s="869"/>
      <c r="BA8" s="869"/>
    </row>
    <row r="9" spans="1:53" s="879" customFormat="1" ht="28.5" x14ac:dyDescent="0.2">
      <c r="A9" s="883">
        <v>1</v>
      </c>
      <c r="B9" s="884" t="s">
        <v>28</v>
      </c>
      <c r="C9" s="885"/>
      <c r="D9" s="886" t="s">
        <v>903</v>
      </c>
      <c r="E9" s="886"/>
      <c r="F9" s="887"/>
      <c r="G9" s="888"/>
      <c r="H9" s="889">
        <f>+G9/109.5%</f>
        <v>0</v>
      </c>
      <c r="I9" s="873" t="e">
        <f>+G9*85/G9</f>
        <v>#DIV/0!</v>
      </c>
      <c r="J9" s="890"/>
      <c r="K9" s="891"/>
      <c r="L9" s="873">
        <f>+K9*5/49</f>
        <v>0</v>
      </c>
      <c r="M9" s="891"/>
      <c r="N9" s="873">
        <f>+M9*5/49</f>
        <v>0</v>
      </c>
      <c r="O9" s="891"/>
      <c r="P9" s="873">
        <f>+O9*5/49</f>
        <v>0</v>
      </c>
      <c r="Q9" s="873" t="e">
        <f>+I9+L9+N9+P9</f>
        <v>#DIV/0!</v>
      </c>
      <c r="R9" s="874" t="s">
        <v>904</v>
      </c>
      <c r="S9" s="874" t="s">
        <v>904</v>
      </c>
      <c r="T9" s="874" t="s">
        <v>904</v>
      </c>
      <c r="U9" s="874" t="s">
        <v>904</v>
      </c>
      <c r="V9" s="874" t="s">
        <v>904</v>
      </c>
      <c r="W9" s="874" t="s">
        <v>904</v>
      </c>
      <c r="X9" s="874" t="s">
        <v>904</v>
      </c>
      <c r="Y9" s="874" t="s">
        <v>904</v>
      </c>
      <c r="Z9" s="874" t="s">
        <v>904</v>
      </c>
      <c r="AA9" s="874" t="s">
        <v>904</v>
      </c>
      <c r="AB9" s="874"/>
      <c r="AC9" s="874" t="s">
        <v>904</v>
      </c>
      <c r="AD9" s="875"/>
      <c r="AE9" s="892"/>
    </row>
    <row r="10" spans="1:53" s="879" customFormat="1" ht="14.25" x14ac:dyDescent="0.2">
      <c r="A10" s="883"/>
      <c r="B10" s="884"/>
      <c r="C10" s="885"/>
      <c r="D10" s="893" t="s">
        <v>905</v>
      </c>
      <c r="E10" s="893"/>
      <c r="F10" s="894"/>
      <c r="G10" s="895"/>
      <c r="H10" s="889">
        <f>+G10/109.5%</f>
        <v>0</v>
      </c>
      <c r="I10" s="873" t="e">
        <f>+G11*85/G10</f>
        <v>#DIV/0!</v>
      </c>
      <c r="J10" s="890"/>
      <c r="K10" s="891"/>
      <c r="L10" s="873">
        <f>+K10*5/49</f>
        <v>0</v>
      </c>
      <c r="M10" s="891"/>
      <c r="N10" s="873">
        <f>+M10*5/49</f>
        <v>0</v>
      </c>
      <c r="O10" s="891"/>
      <c r="P10" s="873">
        <f>+O10*5/49</f>
        <v>0</v>
      </c>
      <c r="Q10" s="873" t="e">
        <f>+I10+L10+N10+P10</f>
        <v>#DIV/0!</v>
      </c>
      <c r="R10" s="874" t="s">
        <v>904</v>
      </c>
      <c r="S10" s="874" t="s">
        <v>904</v>
      </c>
      <c r="T10" s="874" t="s">
        <v>904</v>
      </c>
      <c r="U10" s="874" t="s">
        <v>904</v>
      </c>
      <c r="V10" s="874" t="s">
        <v>904</v>
      </c>
      <c r="W10" s="874" t="s">
        <v>904</v>
      </c>
      <c r="X10" s="874" t="s">
        <v>904</v>
      </c>
      <c r="Y10" s="874" t="s">
        <v>904</v>
      </c>
      <c r="Z10" s="874" t="s">
        <v>904</v>
      </c>
      <c r="AA10" s="874" t="s">
        <v>904</v>
      </c>
      <c r="AB10" s="874"/>
      <c r="AC10" s="874" t="s">
        <v>904</v>
      </c>
      <c r="AD10" s="875"/>
      <c r="AE10" s="892"/>
    </row>
    <row r="11" spans="1:53" s="879" customFormat="1" ht="28.5" x14ac:dyDescent="0.2">
      <c r="A11" s="896">
        <v>2</v>
      </c>
      <c r="B11" s="897" t="s">
        <v>906</v>
      </c>
      <c r="C11" s="898"/>
      <c r="D11" s="897" t="s">
        <v>907</v>
      </c>
      <c r="E11" s="897"/>
      <c r="F11" s="899"/>
      <c r="G11" s="900"/>
      <c r="H11" s="901">
        <f>+G11/109.5%</f>
        <v>0</v>
      </c>
      <c r="I11" s="876" t="e">
        <f>+G11*85/G11</f>
        <v>#DIV/0!</v>
      </c>
      <c r="J11" s="902"/>
      <c r="K11" s="903"/>
      <c r="L11" s="876">
        <f>+K11*5/47</f>
        <v>0</v>
      </c>
      <c r="M11" s="903"/>
      <c r="N11" s="876">
        <f>+M11*5/47</f>
        <v>0</v>
      </c>
      <c r="O11" s="903"/>
      <c r="P11" s="876">
        <f>+O11*5/47</f>
        <v>0</v>
      </c>
      <c r="Q11" s="876" t="e">
        <f>+I11+L11+N11+P11</f>
        <v>#DIV/0!</v>
      </c>
      <c r="R11" s="877" t="s">
        <v>904</v>
      </c>
      <c r="S11" s="877" t="s">
        <v>904</v>
      </c>
      <c r="T11" s="877" t="s">
        <v>904</v>
      </c>
      <c r="U11" s="877" t="s">
        <v>904</v>
      </c>
      <c r="V11" s="877" t="s">
        <v>904</v>
      </c>
      <c r="W11" s="877" t="s">
        <v>904</v>
      </c>
      <c r="X11" s="877" t="s">
        <v>904</v>
      </c>
      <c r="Y11" s="877" t="s">
        <v>904</v>
      </c>
      <c r="Z11" s="877" t="s">
        <v>904</v>
      </c>
      <c r="AA11" s="877" t="s">
        <v>904</v>
      </c>
      <c r="AB11" s="877"/>
      <c r="AC11" s="877" t="s">
        <v>904</v>
      </c>
      <c r="AD11" s="878"/>
      <c r="AE11" s="904"/>
    </row>
    <row r="12" spans="1:53" s="879" customFormat="1" ht="14.25" x14ac:dyDescent="0.2">
      <c r="A12" s="896"/>
      <c r="B12" s="897"/>
      <c r="C12" s="898"/>
      <c r="D12" s="905" t="s">
        <v>908</v>
      </c>
      <c r="E12" s="905"/>
      <c r="F12" s="906"/>
      <c r="G12" s="907"/>
      <c r="H12" s="901">
        <f>+G12/109.5%</f>
        <v>0</v>
      </c>
      <c r="I12" s="876" t="e">
        <f>+G11*85/G12</f>
        <v>#DIV/0!</v>
      </c>
      <c r="J12" s="902"/>
      <c r="K12" s="903"/>
      <c r="L12" s="876">
        <f>+K12*5/47</f>
        <v>0</v>
      </c>
      <c r="M12" s="903"/>
      <c r="N12" s="876">
        <f>+M12*5/47</f>
        <v>0</v>
      </c>
      <c r="O12" s="903"/>
      <c r="P12" s="876">
        <f>+O12*5/47</f>
        <v>0</v>
      </c>
      <c r="Q12" s="876" t="e">
        <f>+I12+L12+N12+P12</f>
        <v>#DIV/0!</v>
      </c>
      <c r="R12" s="877" t="s">
        <v>904</v>
      </c>
      <c r="S12" s="877" t="s">
        <v>904</v>
      </c>
      <c r="T12" s="877" t="s">
        <v>904</v>
      </c>
      <c r="U12" s="877" t="s">
        <v>904</v>
      </c>
      <c r="V12" s="877" t="s">
        <v>904</v>
      </c>
      <c r="W12" s="877" t="s">
        <v>904</v>
      </c>
      <c r="X12" s="877" t="s">
        <v>904</v>
      </c>
      <c r="Y12" s="877" t="s">
        <v>904</v>
      </c>
      <c r="Z12" s="877" t="s">
        <v>904</v>
      </c>
      <c r="AA12" s="877" t="s">
        <v>904</v>
      </c>
      <c r="AB12" s="877"/>
      <c r="AC12" s="877" t="s">
        <v>904</v>
      </c>
      <c r="AD12" s="878"/>
      <c r="AE12" s="904"/>
    </row>
    <row r="13" spans="1:53" s="879" customFormat="1" ht="14.25" x14ac:dyDescent="0.2">
      <c r="A13" s="877"/>
      <c r="B13" s="908"/>
      <c r="C13" s="898"/>
      <c r="D13" s="905" t="s">
        <v>909</v>
      </c>
      <c r="E13" s="905"/>
      <c r="F13" s="906"/>
      <c r="G13" s="907"/>
      <c r="H13" s="901">
        <f>+G13/109.5%</f>
        <v>0</v>
      </c>
      <c r="I13" s="876" t="e">
        <f>+G11*85/G13</f>
        <v>#DIV/0!</v>
      </c>
      <c r="J13" s="902"/>
      <c r="K13" s="903"/>
      <c r="L13" s="876">
        <f>+K13*5/47</f>
        <v>0</v>
      </c>
      <c r="M13" s="903"/>
      <c r="N13" s="876">
        <f>+M13*5/47</f>
        <v>0</v>
      </c>
      <c r="O13" s="903"/>
      <c r="P13" s="876">
        <f>+O13*5/47</f>
        <v>0</v>
      </c>
      <c r="Q13" s="876" t="e">
        <f>+I13+L13+N13+P13</f>
        <v>#DIV/0!</v>
      </c>
      <c r="R13" s="877" t="s">
        <v>904</v>
      </c>
      <c r="S13" s="877" t="s">
        <v>904</v>
      </c>
      <c r="T13" s="877" t="s">
        <v>904</v>
      </c>
      <c r="U13" s="877" t="s">
        <v>904</v>
      </c>
      <c r="V13" s="877" t="s">
        <v>904</v>
      </c>
      <c r="W13" s="877" t="s">
        <v>904</v>
      </c>
      <c r="X13" s="877" t="s">
        <v>904</v>
      </c>
      <c r="Y13" s="877" t="s">
        <v>904</v>
      </c>
      <c r="Z13" s="877" t="s">
        <v>904</v>
      </c>
      <c r="AA13" s="877" t="s">
        <v>904</v>
      </c>
      <c r="AB13" s="877"/>
      <c r="AC13" s="877" t="s">
        <v>904</v>
      </c>
      <c r="AD13" s="878"/>
      <c r="AE13" s="904"/>
    </row>
    <row r="14" spans="1:53" s="879" customFormat="1" ht="28.5" x14ac:dyDescent="0.2">
      <c r="A14" s="883">
        <v>3</v>
      </c>
      <c r="B14" s="884" t="s">
        <v>19</v>
      </c>
      <c r="C14" s="909"/>
      <c r="D14" s="886" t="s">
        <v>907</v>
      </c>
      <c r="E14" s="893"/>
      <c r="F14" s="887"/>
      <c r="G14" s="888"/>
      <c r="H14" s="889">
        <f t="shared" ref="H14:H38" si="0">+G14/109.5%</f>
        <v>0</v>
      </c>
      <c r="I14" s="873" t="e">
        <f>+G14*85/G14</f>
        <v>#DIV/0!</v>
      </c>
      <c r="J14" s="890"/>
      <c r="K14" s="891"/>
      <c r="L14" s="873">
        <f>+K14*5/23</f>
        <v>0</v>
      </c>
      <c r="M14" s="891"/>
      <c r="N14" s="873">
        <f>+M14*5/23</f>
        <v>0</v>
      </c>
      <c r="O14" s="891"/>
      <c r="P14" s="873">
        <f>+O14*5/23</f>
        <v>0</v>
      </c>
      <c r="Q14" s="873" t="e">
        <f t="shared" ref="Q14:Q37" si="1">+I14+L14+N14+P14</f>
        <v>#DIV/0!</v>
      </c>
      <c r="R14" s="874" t="s">
        <v>904</v>
      </c>
      <c r="S14" s="874" t="s">
        <v>904</v>
      </c>
      <c r="T14" s="874" t="s">
        <v>904</v>
      </c>
      <c r="U14" s="874" t="s">
        <v>904</v>
      </c>
      <c r="V14" s="874" t="s">
        <v>904</v>
      </c>
      <c r="W14" s="874" t="s">
        <v>904</v>
      </c>
      <c r="X14" s="874" t="s">
        <v>904</v>
      </c>
      <c r="Y14" s="874" t="s">
        <v>904</v>
      </c>
      <c r="Z14" s="874" t="s">
        <v>904</v>
      </c>
      <c r="AA14" s="874" t="s">
        <v>904</v>
      </c>
      <c r="AB14" s="874"/>
      <c r="AC14" s="874" t="s">
        <v>904</v>
      </c>
      <c r="AD14" s="875"/>
      <c r="AE14" s="892"/>
    </row>
    <row r="15" spans="1:53" s="879" customFormat="1" ht="14.25" x14ac:dyDescent="0.2">
      <c r="A15" s="883"/>
      <c r="B15" s="884"/>
      <c r="C15" s="909"/>
      <c r="D15" s="886" t="s">
        <v>910</v>
      </c>
      <c r="E15" s="886"/>
      <c r="F15" s="887"/>
      <c r="G15" s="895"/>
      <c r="H15" s="889">
        <f t="shared" si="0"/>
        <v>0</v>
      </c>
      <c r="I15" s="873" t="e">
        <f>+G14*85/G15</f>
        <v>#DIV/0!</v>
      </c>
      <c r="J15" s="890"/>
      <c r="K15" s="891"/>
      <c r="L15" s="873">
        <f>+K15*5/23</f>
        <v>0</v>
      </c>
      <c r="M15" s="891"/>
      <c r="N15" s="873">
        <f t="shared" ref="N15:N16" si="2">+M15*5/23</f>
        <v>0</v>
      </c>
      <c r="O15" s="891"/>
      <c r="P15" s="873">
        <f t="shared" ref="P15:P16" si="3">+O15*5/23</f>
        <v>0</v>
      </c>
      <c r="Q15" s="873" t="e">
        <f t="shared" si="1"/>
        <v>#DIV/0!</v>
      </c>
      <c r="R15" s="874" t="s">
        <v>904</v>
      </c>
      <c r="S15" s="874" t="s">
        <v>904</v>
      </c>
      <c r="T15" s="874" t="s">
        <v>904</v>
      </c>
      <c r="U15" s="874" t="s">
        <v>904</v>
      </c>
      <c r="V15" s="874" t="s">
        <v>904</v>
      </c>
      <c r="W15" s="874" t="s">
        <v>904</v>
      </c>
      <c r="X15" s="874" t="s">
        <v>904</v>
      </c>
      <c r="Y15" s="874" t="s">
        <v>904</v>
      </c>
      <c r="Z15" s="874" t="s">
        <v>904</v>
      </c>
      <c r="AA15" s="874" t="s">
        <v>904</v>
      </c>
      <c r="AB15" s="874"/>
      <c r="AC15" s="874" t="s">
        <v>904</v>
      </c>
      <c r="AD15" s="875"/>
      <c r="AE15" s="892"/>
    </row>
    <row r="16" spans="1:53" s="879" customFormat="1" ht="14.25" x14ac:dyDescent="0.2">
      <c r="A16" s="883"/>
      <c r="B16" s="884"/>
      <c r="C16" s="885"/>
      <c r="D16" s="893" t="s">
        <v>909</v>
      </c>
      <c r="E16" s="910"/>
      <c r="F16" s="894"/>
      <c r="G16" s="895"/>
      <c r="H16" s="889">
        <f>+G16/109.5%</f>
        <v>0</v>
      </c>
      <c r="I16" s="873" t="e">
        <f>+G14*85/G16</f>
        <v>#DIV/0!</v>
      </c>
      <c r="J16" s="890"/>
      <c r="K16" s="891"/>
      <c r="L16" s="873">
        <f>+K16*5/23</f>
        <v>0</v>
      </c>
      <c r="M16" s="891"/>
      <c r="N16" s="873">
        <f t="shared" si="2"/>
        <v>0</v>
      </c>
      <c r="O16" s="891"/>
      <c r="P16" s="873">
        <f t="shared" si="3"/>
        <v>0</v>
      </c>
      <c r="Q16" s="873" t="e">
        <f t="shared" si="1"/>
        <v>#DIV/0!</v>
      </c>
      <c r="R16" s="874" t="s">
        <v>904</v>
      </c>
      <c r="S16" s="874" t="s">
        <v>904</v>
      </c>
      <c r="T16" s="874" t="s">
        <v>904</v>
      </c>
      <c r="U16" s="874" t="s">
        <v>904</v>
      </c>
      <c r="V16" s="874" t="s">
        <v>904</v>
      </c>
      <c r="W16" s="874" t="s">
        <v>904</v>
      </c>
      <c r="X16" s="874" t="s">
        <v>904</v>
      </c>
      <c r="Y16" s="874" t="s">
        <v>904</v>
      </c>
      <c r="Z16" s="874" t="s">
        <v>904</v>
      </c>
      <c r="AA16" s="874" t="s">
        <v>904</v>
      </c>
      <c r="AB16" s="874"/>
      <c r="AC16" s="874" t="s">
        <v>904</v>
      </c>
      <c r="AD16" s="875"/>
      <c r="AE16" s="892"/>
    </row>
    <row r="17" spans="1:31" s="879" customFormat="1" ht="42.75" x14ac:dyDescent="0.2">
      <c r="A17" s="896">
        <v>4</v>
      </c>
      <c r="B17" s="897" t="s">
        <v>132</v>
      </c>
      <c r="C17" s="911"/>
      <c r="D17" s="897" t="s">
        <v>911</v>
      </c>
      <c r="E17" s="897"/>
      <c r="F17" s="899"/>
      <c r="G17" s="900"/>
      <c r="H17" s="901">
        <f>+G17/109.5%</f>
        <v>0</v>
      </c>
      <c r="I17" s="876" t="e">
        <f>+G17*85/G17</f>
        <v>#DIV/0!</v>
      </c>
      <c r="J17" s="902"/>
      <c r="K17" s="903"/>
      <c r="L17" s="873">
        <f t="shared" ref="L17:L18" si="4">+K17*5/23</f>
        <v>0</v>
      </c>
      <c r="M17" s="903"/>
      <c r="N17" s="876" t="e">
        <f>+M17*5/$J$17</f>
        <v>#DIV/0!</v>
      </c>
      <c r="O17" s="903"/>
      <c r="P17" s="876" t="e">
        <f>+O17*5/$J$17</f>
        <v>#DIV/0!</v>
      </c>
      <c r="Q17" s="876" t="e">
        <f t="shared" si="1"/>
        <v>#DIV/0!</v>
      </c>
      <c r="R17" s="877" t="s">
        <v>904</v>
      </c>
      <c r="S17" s="877" t="s">
        <v>904</v>
      </c>
      <c r="T17" s="877" t="s">
        <v>904</v>
      </c>
      <c r="U17" s="877" t="s">
        <v>904</v>
      </c>
      <c r="V17" s="877" t="s">
        <v>904</v>
      </c>
      <c r="W17" s="877" t="s">
        <v>904</v>
      </c>
      <c r="X17" s="877" t="s">
        <v>904</v>
      </c>
      <c r="Y17" s="877" t="s">
        <v>904</v>
      </c>
      <c r="Z17" s="877" t="s">
        <v>904</v>
      </c>
      <c r="AA17" s="877" t="s">
        <v>904</v>
      </c>
      <c r="AB17" s="877"/>
      <c r="AC17" s="877" t="s">
        <v>904</v>
      </c>
      <c r="AD17" s="878"/>
      <c r="AE17" s="904"/>
    </row>
    <row r="18" spans="1:31" s="879" customFormat="1" ht="14.25" x14ac:dyDescent="0.2">
      <c r="A18" s="896"/>
      <c r="B18" s="897"/>
      <c r="C18" s="911"/>
      <c r="D18" s="897" t="s">
        <v>912</v>
      </c>
      <c r="E18" s="897"/>
      <c r="F18" s="899"/>
      <c r="G18" s="907"/>
      <c r="H18" s="901">
        <f t="shared" si="0"/>
        <v>0</v>
      </c>
      <c r="I18" s="876" t="e">
        <f>+G17*85/G18</f>
        <v>#DIV/0!</v>
      </c>
      <c r="J18" s="902"/>
      <c r="K18" s="903"/>
      <c r="L18" s="873">
        <f t="shared" si="4"/>
        <v>0</v>
      </c>
      <c r="M18" s="903"/>
      <c r="N18" s="876" t="e">
        <f>+M18*5/$J$17</f>
        <v>#DIV/0!</v>
      </c>
      <c r="O18" s="903"/>
      <c r="P18" s="876" t="e">
        <f>+O18*5/$J$17</f>
        <v>#DIV/0!</v>
      </c>
      <c r="Q18" s="876" t="e">
        <f t="shared" si="1"/>
        <v>#DIV/0!</v>
      </c>
      <c r="R18" s="877" t="s">
        <v>904</v>
      </c>
      <c r="S18" s="877" t="s">
        <v>904</v>
      </c>
      <c r="T18" s="877" t="s">
        <v>904</v>
      </c>
      <c r="U18" s="877" t="s">
        <v>904</v>
      </c>
      <c r="V18" s="877" t="s">
        <v>904</v>
      </c>
      <c r="W18" s="877" t="s">
        <v>904</v>
      </c>
      <c r="X18" s="877" t="s">
        <v>904</v>
      </c>
      <c r="Y18" s="877" t="s">
        <v>904</v>
      </c>
      <c r="Z18" s="877" t="s">
        <v>904</v>
      </c>
      <c r="AA18" s="877" t="s">
        <v>904</v>
      </c>
      <c r="AB18" s="877"/>
      <c r="AC18" s="877" t="s">
        <v>904</v>
      </c>
      <c r="AD18" s="878"/>
      <c r="AE18" s="904"/>
    </row>
    <row r="19" spans="1:31" s="879" customFormat="1" ht="28.5" x14ac:dyDescent="0.2">
      <c r="A19" s="883">
        <v>5</v>
      </c>
      <c r="B19" s="884" t="s">
        <v>913</v>
      </c>
      <c r="C19" s="885"/>
      <c r="D19" s="893" t="s">
        <v>914</v>
      </c>
      <c r="E19" s="893"/>
      <c r="F19" s="894"/>
      <c r="G19" s="888"/>
      <c r="H19" s="889">
        <f t="shared" si="0"/>
        <v>0</v>
      </c>
      <c r="I19" s="873" t="e">
        <f>+G19*85/G19</f>
        <v>#DIV/0!</v>
      </c>
      <c r="J19" s="890"/>
      <c r="K19" s="891"/>
      <c r="L19" s="873">
        <f>+K19*5/24</f>
        <v>0</v>
      </c>
      <c r="M19" s="891"/>
      <c r="N19" s="873">
        <f>+M19*5/24</f>
        <v>0</v>
      </c>
      <c r="O19" s="891"/>
      <c r="P19" s="873">
        <f>+O19*5/24</f>
        <v>0</v>
      </c>
      <c r="Q19" s="873" t="e">
        <f t="shared" si="1"/>
        <v>#DIV/0!</v>
      </c>
      <c r="R19" s="874" t="s">
        <v>915</v>
      </c>
      <c r="S19" s="874" t="s">
        <v>904</v>
      </c>
      <c r="T19" s="874" t="s">
        <v>904</v>
      </c>
      <c r="U19" s="874" t="s">
        <v>904</v>
      </c>
      <c r="V19" s="874" t="s">
        <v>904</v>
      </c>
      <c r="W19" s="874" t="s">
        <v>904</v>
      </c>
      <c r="X19" s="874" t="s">
        <v>904</v>
      </c>
      <c r="Y19" s="874" t="s">
        <v>904</v>
      </c>
      <c r="Z19" s="874" t="s">
        <v>904</v>
      </c>
      <c r="AA19" s="874" t="s">
        <v>904</v>
      </c>
      <c r="AB19" s="874"/>
      <c r="AC19" s="874" t="s">
        <v>904</v>
      </c>
      <c r="AD19" s="875"/>
      <c r="AE19" s="892"/>
    </row>
    <row r="20" spans="1:31" s="879" customFormat="1" ht="14.25" x14ac:dyDescent="0.2">
      <c r="A20" s="883"/>
      <c r="B20" s="884"/>
      <c r="C20" s="885"/>
      <c r="D20" s="893" t="s">
        <v>912</v>
      </c>
      <c r="E20" s="893"/>
      <c r="F20" s="894"/>
      <c r="G20" s="895"/>
      <c r="H20" s="889">
        <f t="shared" si="0"/>
        <v>0</v>
      </c>
      <c r="I20" s="873" t="e">
        <f>+G19*85/G20</f>
        <v>#DIV/0!</v>
      </c>
      <c r="J20" s="890"/>
      <c r="K20" s="891"/>
      <c r="L20" s="873">
        <f>+K20*5/24</f>
        <v>0</v>
      </c>
      <c r="M20" s="891"/>
      <c r="N20" s="873">
        <f>+M20*5/24</f>
        <v>0</v>
      </c>
      <c r="O20" s="891"/>
      <c r="P20" s="873">
        <f>+O20*5/24</f>
        <v>0</v>
      </c>
      <c r="Q20" s="873" t="e">
        <f t="shared" si="1"/>
        <v>#DIV/0!</v>
      </c>
      <c r="R20" s="874" t="s">
        <v>904</v>
      </c>
      <c r="S20" s="874" t="s">
        <v>904</v>
      </c>
      <c r="T20" s="874" t="s">
        <v>904</v>
      </c>
      <c r="U20" s="874" t="s">
        <v>904</v>
      </c>
      <c r="V20" s="874" t="s">
        <v>904</v>
      </c>
      <c r="W20" s="874" t="s">
        <v>904</v>
      </c>
      <c r="X20" s="874" t="s">
        <v>904</v>
      </c>
      <c r="Y20" s="874" t="s">
        <v>904</v>
      </c>
      <c r="Z20" s="874" t="s">
        <v>904</v>
      </c>
      <c r="AA20" s="874" t="s">
        <v>904</v>
      </c>
      <c r="AB20" s="874"/>
      <c r="AC20" s="874" t="s">
        <v>904</v>
      </c>
      <c r="AD20" s="875"/>
      <c r="AE20" s="892"/>
    </row>
    <row r="21" spans="1:31" s="879" customFormat="1" ht="14.25" x14ac:dyDescent="0.2">
      <c r="A21" s="883"/>
      <c r="B21" s="912"/>
      <c r="C21" s="885"/>
      <c r="D21" s="893" t="s">
        <v>916</v>
      </c>
      <c r="E21" s="893"/>
      <c r="F21" s="894"/>
      <c r="G21" s="895"/>
      <c r="H21" s="889">
        <f t="shared" si="0"/>
        <v>0</v>
      </c>
      <c r="I21" s="873"/>
      <c r="J21" s="890"/>
      <c r="K21" s="891"/>
      <c r="L21" s="873">
        <f>+K21*5/24</f>
        <v>0</v>
      </c>
      <c r="M21" s="891"/>
      <c r="N21" s="873">
        <f>+M21*5/24</f>
        <v>0</v>
      </c>
      <c r="O21" s="891"/>
      <c r="P21" s="873">
        <f>+O21*5/24</f>
        <v>0</v>
      </c>
      <c r="Q21" s="873">
        <f t="shared" si="1"/>
        <v>0</v>
      </c>
      <c r="R21" s="874"/>
      <c r="S21" s="874"/>
      <c r="T21" s="874"/>
      <c r="U21" s="874"/>
      <c r="V21" s="874"/>
      <c r="W21" s="874"/>
      <c r="X21" s="874"/>
      <c r="Y21" s="874"/>
      <c r="Z21" s="874"/>
      <c r="AA21" s="874"/>
      <c r="AB21" s="874"/>
      <c r="AC21" s="874"/>
      <c r="AD21" s="875"/>
      <c r="AE21" s="892"/>
    </row>
    <row r="22" spans="1:31" s="879" customFormat="1" ht="28.5" x14ac:dyDescent="0.2">
      <c r="A22" s="896">
        <v>6</v>
      </c>
      <c r="B22" s="897" t="s">
        <v>917</v>
      </c>
      <c r="C22" s="911"/>
      <c r="D22" s="897" t="s">
        <v>918</v>
      </c>
      <c r="E22" s="897"/>
      <c r="F22" s="899"/>
      <c r="G22" s="900"/>
      <c r="H22" s="901">
        <f t="shared" si="0"/>
        <v>0</v>
      </c>
      <c r="I22" s="876" t="e">
        <f>+G22*85/G22</f>
        <v>#DIV/0!</v>
      </c>
      <c r="J22" s="902"/>
      <c r="K22" s="903"/>
      <c r="L22" s="876" t="e">
        <f>+K22*5/$J$22</f>
        <v>#DIV/0!</v>
      </c>
      <c r="M22" s="903"/>
      <c r="N22" s="876" t="e">
        <f>+M22*5/$J$22</f>
        <v>#DIV/0!</v>
      </c>
      <c r="O22" s="903"/>
      <c r="P22" s="876" t="e">
        <f>+O22*5/$J$22</f>
        <v>#DIV/0!</v>
      </c>
      <c r="Q22" s="876" t="e">
        <f t="shared" si="1"/>
        <v>#DIV/0!</v>
      </c>
      <c r="R22" s="877" t="s">
        <v>904</v>
      </c>
      <c r="S22" s="877" t="s">
        <v>904</v>
      </c>
      <c r="T22" s="877" t="s">
        <v>904</v>
      </c>
      <c r="U22" s="877" t="s">
        <v>904</v>
      </c>
      <c r="V22" s="877" t="s">
        <v>904</v>
      </c>
      <c r="W22" s="877" t="s">
        <v>904</v>
      </c>
      <c r="X22" s="877" t="s">
        <v>904</v>
      </c>
      <c r="Y22" s="877" t="s">
        <v>904</v>
      </c>
      <c r="Z22" s="877" t="s">
        <v>904</v>
      </c>
      <c r="AA22" s="877" t="s">
        <v>904</v>
      </c>
      <c r="AB22" s="877"/>
      <c r="AC22" s="877" t="s">
        <v>904</v>
      </c>
      <c r="AD22" s="878"/>
      <c r="AE22" s="904"/>
    </row>
    <row r="23" spans="1:31" s="879" customFormat="1" ht="14.25" x14ac:dyDescent="0.2">
      <c r="A23" s="896"/>
      <c r="B23" s="897"/>
      <c r="C23" s="911"/>
      <c r="D23" s="897" t="s">
        <v>919</v>
      </c>
      <c r="E23" s="897"/>
      <c r="F23" s="899"/>
      <c r="G23" s="907"/>
      <c r="H23" s="901">
        <f t="shared" si="0"/>
        <v>0</v>
      </c>
      <c r="I23" s="876" t="e">
        <f>+G22*85/G23</f>
        <v>#DIV/0!</v>
      </c>
      <c r="J23" s="902"/>
      <c r="K23" s="903"/>
      <c r="L23" s="876" t="e">
        <f>+K23*5/$J$22</f>
        <v>#DIV/0!</v>
      </c>
      <c r="M23" s="903"/>
      <c r="N23" s="876" t="e">
        <f>+M23*5/$J$22</f>
        <v>#DIV/0!</v>
      </c>
      <c r="O23" s="903"/>
      <c r="P23" s="876" t="e">
        <f>+O23*5/$J$22</f>
        <v>#DIV/0!</v>
      </c>
      <c r="Q23" s="876" t="e">
        <f t="shared" si="1"/>
        <v>#DIV/0!</v>
      </c>
      <c r="R23" s="877" t="s">
        <v>904</v>
      </c>
      <c r="S23" s="877" t="s">
        <v>904</v>
      </c>
      <c r="T23" s="877" t="s">
        <v>904</v>
      </c>
      <c r="U23" s="877" t="s">
        <v>904</v>
      </c>
      <c r="V23" s="877" t="s">
        <v>904</v>
      </c>
      <c r="W23" s="877" t="s">
        <v>904</v>
      </c>
      <c r="X23" s="877" t="s">
        <v>904</v>
      </c>
      <c r="Y23" s="877" t="s">
        <v>904</v>
      </c>
      <c r="Z23" s="877" t="s">
        <v>904</v>
      </c>
      <c r="AA23" s="877" t="s">
        <v>904</v>
      </c>
      <c r="AB23" s="877"/>
      <c r="AC23" s="877" t="s">
        <v>904</v>
      </c>
      <c r="AD23" s="878"/>
      <c r="AE23" s="904"/>
    </row>
    <row r="24" spans="1:31" s="879" customFormat="1" ht="28.5" x14ac:dyDescent="0.2">
      <c r="A24" s="883">
        <v>7</v>
      </c>
      <c r="B24" s="884" t="s">
        <v>575</v>
      </c>
      <c r="C24" s="885"/>
      <c r="D24" s="893" t="s">
        <v>914</v>
      </c>
      <c r="E24" s="893"/>
      <c r="F24" s="894"/>
      <c r="G24" s="888"/>
      <c r="H24" s="889">
        <f t="shared" si="0"/>
        <v>0</v>
      </c>
      <c r="I24" s="873" t="e">
        <f>+G24*85/G24</f>
        <v>#DIV/0!</v>
      </c>
      <c r="J24" s="890"/>
      <c r="K24" s="891"/>
      <c r="L24" s="873">
        <f>+K24*5/11</f>
        <v>0</v>
      </c>
      <c r="M24" s="891"/>
      <c r="N24" s="873">
        <f>+M24*5/11</f>
        <v>0</v>
      </c>
      <c r="O24" s="891"/>
      <c r="P24" s="873">
        <f>+O24*5/11</f>
        <v>0</v>
      </c>
      <c r="Q24" s="873" t="e">
        <f t="shared" si="1"/>
        <v>#DIV/0!</v>
      </c>
      <c r="R24" s="874" t="s">
        <v>915</v>
      </c>
      <c r="S24" s="874" t="s">
        <v>904</v>
      </c>
      <c r="T24" s="874" t="s">
        <v>904</v>
      </c>
      <c r="U24" s="874" t="s">
        <v>904</v>
      </c>
      <c r="V24" s="874" t="s">
        <v>904</v>
      </c>
      <c r="W24" s="874" t="s">
        <v>904</v>
      </c>
      <c r="X24" s="874" t="s">
        <v>904</v>
      </c>
      <c r="Y24" s="874" t="s">
        <v>904</v>
      </c>
      <c r="Z24" s="874" t="s">
        <v>904</v>
      </c>
      <c r="AA24" s="874" t="s">
        <v>904</v>
      </c>
      <c r="AB24" s="874"/>
      <c r="AC24" s="874" t="s">
        <v>904</v>
      </c>
      <c r="AD24" s="875"/>
      <c r="AE24" s="892"/>
    </row>
    <row r="25" spans="1:31" s="879" customFormat="1" ht="28.5" x14ac:dyDescent="0.2">
      <c r="A25" s="896">
        <v>8</v>
      </c>
      <c r="B25" s="897" t="s">
        <v>920</v>
      </c>
      <c r="C25" s="898"/>
      <c r="D25" s="905" t="s">
        <v>921</v>
      </c>
      <c r="E25" s="905"/>
      <c r="F25" s="906"/>
      <c r="G25" s="900"/>
      <c r="H25" s="901">
        <f t="shared" si="0"/>
        <v>0</v>
      </c>
      <c r="I25" s="876" t="e">
        <f>+G25*85/G25</f>
        <v>#DIV/0!</v>
      </c>
      <c r="J25" s="902"/>
      <c r="K25" s="903"/>
      <c r="L25" s="876">
        <f>+K25*5/45</f>
        <v>0</v>
      </c>
      <c r="M25" s="903"/>
      <c r="N25" s="876">
        <f>+M25*5/45</f>
        <v>0</v>
      </c>
      <c r="O25" s="903"/>
      <c r="P25" s="876">
        <f>+O25*5/45</f>
        <v>0</v>
      </c>
      <c r="Q25" s="876" t="e">
        <f t="shared" si="1"/>
        <v>#DIV/0!</v>
      </c>
      <c r="R25" s="877" t="s">
        <v>904</v>
      </c>
      <c r="S25" s="877" t="s">
        <v>904</v>
      </c>
      <c r="T25" s="877" t="s">
        <v>904</v>
      </c>
      <c r="U25" s="877" t="s">
        <v>904</v>
      </c>
      <c r="V25" s="877" t="s">
        <v>904</v>
      </c>
      <c r="W25" s="877" t="s">
        <v>904</v>
      </c>
      <c r="X25" s="877" t="s">
        <v>904</v>
      </c>
      <c r="Y25" s="877" t="s">
        <v>904</v>
      </c>
      <c r="Z25" s="877" t="s">
        <v>904</v>
      </c>
      <c r="AA25" s="877" t="s">
        <v>904</v>
      </c>
      <c r="AB25" s="877"/>
      <c r="AC25" s="877" t="s">
        <v>904</v>
      </c>
      <c r="AD25" s="878"/>
      <c r="AE25" s="904"/>
    </row>
    <row r="26" spans="1:31" s="879" customFormat="1" ht="28.5" x14ac:dyDescent="0.2">
      <c r="A26" s="896"/>
      <c r="B26" s="913"/>
      <c r="C26" s="898"/>
      <c r="D26" s="905" t="s">
        <v>922</v>
      </c>
      <c r="E26" s="905"/>
      <c r="F26" s="906"/>
      <c r="G26" s="907"/>
      <c r="H26" s="901">
        <f t="shared" si="0"/>
        <v>0</v>
      </c>
      <c r="I26" s="876" t="e">
        <f>+G25*85/G26</f>
        <v>#DIV/0!</v>
      </c>
      <c r="J26" s="902"/>
      <c r="K26" s="903"/>
      <c r="L26" s="876">
        <f>+K26*5/45</f>
        <v>0</v>
      </c>
      <c r="M26" s="903"/>
      <c r="N26" s="876">
        <f>+M26*5/45</f>
        <v>0</v>
      </c>
      <c r="O26" s="903"/>
      <c r="P26" s="876">
        <f t="shared" ref="P26:P27" si="5">+O26*5/45</f>
        <v>0</v>
      </c>
      <c r="Q26" s="876" t="e">
        <f t="shared" si="1"/>
        <v>#DIV/0!</v>
      </c>
      <c r="R26" s="877" t="s">
        <v>904</v>
      </c>
      <c r="S26" s="877" t="s">
        <v>904</v>
      </c>
      <c r="T26" s="877" t="s">
        <v>904</v>
      </c>
      <c r="U26" s="877" t="s">
        <v>904</v>
      </c>
      <c r="V26" s="877" t="s">
        <v>904</v>
      </c>
      <c r="W26" s="877" t="s">
        <v>904</v>
      </c>
      <c r="X26" s="877" t="s">
        <v>904</v>
      </c>
      <c r="Y26" s="877" t="s">
        <v>904</v>
      </c>
      <c r="Z26" s="877" t="s">
        <v>904</v>
      </c>
      <c r="AA26" s="877" t="s">
        <v>904</v>
      </c>
      <c r="AB26" s="877"/>
      <c r="AC26" s="877" t="s">
        <v>904</v>
      </c>
      <c r="AD26" s="878"/>
      <c r="AE26" s="904"/>
    </row>
    <row r="27" spans="1:31" s="879" customFormat="1" ht="14.25" x14ac:dyDescent="0.2">
      <c r="A27" s="896"/>
      <c r="B27" s="897"/>
      <c r="C27" s="898"/>
      <c r="D27" s="905" t="s">
        <v>923</v>
      </c>
      <c r="E27" s="905"/>
      <c r="F27" s="906"/>
      <c r="G27" s="907"/>
      <c r="H27" s="901">
        <f t="shared" si="0"/>
        <v>0</v>
      </c>
      <c r="I27" s="876"/>
      <c r="J27" s="902"/>
      <c r="K27" s="903"/>
      <c r="L27" s="876">
        <f>+K27*5/45</f>
        <v>0</v>
      </c>
      <c r="M27" s="903"/>
      <c r="N27" s="876">
        <f>+M27*5/45</f>
        <v>0</v>
      </c>
      <c r="O27" s="903"/>
      <c r="P27" s="876">
        <f t="shared" si="5"/>
        <v>0</v>
      </c>
      <c r="Q27" s="876">
        <f t="shared" si="1"/>
        <v>0</v>
      </c>
      <c r="R27" s="877" t="s">
        <v>904</v>
      </c>
      <c r="S27" s="877" t="s">
        <v>904</v>
      </c>
      <c r="T27" s="877" t="s">
        <v>904</v>
      </c>
      <c r="U27" s="877" t="s">
        <v>904</v>
      </c>
      <c r="V27" s="877" t="s">
        <v>904</v>
      </c>
      <c r="W27" s="877" t="s">
        <v>904</v>
      </c>
      <c r="X27" s="877" t="s">
        <v>904</v>
      </c>
      <c r="Y27" s="877" t="s">
        <v>904</v>
      </c>
      <c r="Z27" s="877" t="s">
        <v>904</v>
      </c>
      <c r="AA27" s="877" t="s">
        <v>904</v>
      </c>
      <c r="AB27" s="877"/>
      <c r="AC27" s="877" t="s">
        <v>904</v>
      </c>
      <c r="AD27" s="878"/>
      <c r="AE27" s="904"/>
    </row>
    <row r="28" spans="1:31" s="879" customFormat="1" ht="28.5" x14ac:dyDescent="0.2">
      <c r="A28" s="914">
        <v>9</v>
      </c>
      <c r="B28" s="893" t="s">
        <v>924</v>
      </c>
      <c r="C28" s="915"/>
      <c r="D28" s="910" t="s">
        <v>922</v>
      </c>
      <c r="E28" s="910"/>
      <c r="F28" s="916"/>
      <c r="G28" s="888"/>
      <c r="H28" s="889">
        <f>+G28/109.5%</f>
        <v>0</v>
      </c>
      <c r="I28" s="873" t="e">
        <f>+G28*85/G28</f>
        <v>#DIV/0!</v>
      </c>
      <c r="J28" s="890"/>
      <c r="K28" s="891"/>
      <c r="L28" s="873">
        <f>+K28*5/15</f>
        <v>0</v>
      </c>
      <c r="M28" s="891"/>
      <c r="N28" s="873">
        <f>+M28*5/15</f>
        <v>0</v>
      </c>
      <c r="O28" s="891"/>
      <c r="P28" s="873">
        <f>+O28*5/15</f>
        <v>0</v>
      </c>
      <c r="Q28" s="873" t="e">
        <f>+I28+L28+N28+P28</f>
        <v>#DIV/0!</v>
      </c>
      <c r="R28" s="874" t="s">
        <v>904</v>
      </c>
      <c r="S28" s="874" t="s">
        <v>904</v>
      </c>
      <c r="T28" s="874" t="s">
        <v>904</v>
      </c>
      <c r="U28" s="874" t="s">
        <v>904</v>
      </c>
      <c r="V28" s="874" t="s">
        <v>904</v>
      </c>
      <c r="W28" s="874" t="s">
        <v>904</v>
      </c>
      <c r="X28" s="874" t="s">
        <v>904</v>
      </c>
      <c r="Y28" s="874" t="s">
        <v>904</v>
      </c>
      <c r="Z28" s="874" t="s">
        <v>904</v>
      </c>
      <c r="AA28" s="874" t="s">
        <v>904</v>
      </c>
      <c r="AB28" s="874"/>
      <c r="AC28" s="874" t="s">
        <v>904</v>
      </c>
      <c r="AD28" s="875"/>
      <c r="AE28" s="892"/>
    </row>
    <row r="29" spans="1:31" s="879" customFormat="1" ht="28.5" x14ac:dyDescent="0.2">
      <c r="A29" s="914"/>
      <c r="B29" s="893"/>
      <c r="C29" s="915"/>
      <c r="D29" s="910" t="s">
        <v>921</v>
      </c>
      <c r="E29" s="910"/>
      <c r="F29" s="916"/>
      <c r="G29" s="895"/>
      <c r="H29" s="889">
        <f>+G29/109.5%</f>
        <v>0</v>
      </c>
      <c r="I29" s="873" t="e">
        <f>+G28*85/G29</f>
        <v>#DIV/0!</v>
      </c>
      <c r="J29" s="890"/>
      <c r="K29" s="891"/>
      <c r="L29" s="873">
        <f>+K29*5/15</f>
        <v>0</v>
      </c>
      <c r="M29" s="891"/>
      <c r="N29" s="873">
        <f>+M29*5/15</f>
        <v>0</v>
      </c>
      <c r="O29" s="891"/>
      <c r="P29" s="873">
        <f>+O29*5/15</f>
        <v>0</v>
      </c>
      <c r="Q29" s="873" t="e">
        <f>+I29+L29+N29+P29</f>
        <v>#DIV/0!</v>
      </c>
      <c r="R29" s="874" t="s">
        <v>904</v>
      </c>
      <c r="S29" s="874" t="s">
        <v>904</v>
      </c>
      <c r="T29" s="874" t="s">
        <v>904</v>
      </c>
      <c r="U29" s="874" t="s">
        <v>904</v>
      </c>
      <c r="V29" s="874" t="s">
        <v>904</v>
      </c>
      <c r="W29" s="874" t="s">
        <v>904</v>
      </c>
      <c r="X29" s="874" t="s">
        <v>904</v>
      </c>
      <c r="Y29" s="874" t="s">
        <v>904</v>
      </c>
      <c r="Z29" s="874" t="s">
        <v>904</v>
      </c>
      <c r="AA29" s="874" t="s">
        <v>904</v>
      </c>
      <c r="AB29" s="874"/>
      <c r="AC29" s="874" t="s">
        <v>904</v>
      </c>
      <c r="AD29" s="875"/>
      <c r="AE29" s="892"/>
    </row>
    <row r="30" spans="1:31" s="879" customFormat="1" ht="14.25" x14ac:dyDescent="0.2">
      <c r="A30" s="883"/>
      <c r="B30" s="884"/>
      <c r="C30" s="909"/>
      <c r="D30" s="886" t="s">
        <v>923</v>
      </c>
      <c r="E30" s="886"/>
      <c r="F30" s="887"/>
      <c r="G30" s="895"/>
      <c r="H30" s="889">
        <f>+G30/109.5%</f>
        <v>0</v>
      </c>
      <c r="I30" s="873"/>
      <c r="J30" s="890"/>
      <c r="K30" s="891"/>
      <c r="L30" s="873">
        <f>+K30*5/15</f>
        <v>0</v>
      </c>
      <c r="M30" s="891"/>
      <c r="N30" s="873">
        <f>+M30*5/15</f>
        <v>0</v>
      </c>
      <c r="O30" s="891"/>
      <c r="P30" s="873">
        <f>+O30*5/15</f>
        <v>0</v>
      </c>
      <c r="Q30" s="873">
        <f>+I30+L30+N30+P30</f>
        <v>0</v>
      </c>
      <c r="R30" s="874" t="s">
        <v>904</v>
      </c>
      <c r="S30" s="874" t="s">
        <v>904</v>
      </c>
      <c r="T30" s="874" t="s">
        <v>904</v>
      </c>
      <c r="U30" s="874" t="s">
        <v>904</v>
      </c>
      <c r="V30" s="874" t="s">
        <v>904</v>
      </c>
      <c r="W30" s="874" t="s">
        <v>904</v>
      </c>
      <c r="X30" s="874" t="s">
        <v>904</v>
      </c>
      <c r="Y30" s="874" t="s">
        <v>904</v>
      </c>
      <c r="Z30" s="874" t="s">
        <v>904</v>
      </c>
      <c r="AA30" s="874" t="s">
        <v>904</v>
      </c>
      <c r="AB30" s="874"/>
      <c r="AC30" s="874" t="s">
        <v>904</v>
      </c>
      <c r="AD30" s="875"/>
      <c r="AE30" s="892"/>
    </row>
    <row r="31" spans="1:31" s="879" customFormat="1" ht="28.5" x14ac:dyDescent="0.2">
      <c r="A31" s="896">
        <v>10</v>
      </c>
      <c r="B31" s="897" t="s">
        <v>14</v>
      </c>
      <c r="C31" s="898"/>
      <c r="D31" s="905" t="s">
        <v>922</v>
      </c>
      <c r="E31" s="905"/>
      <c r="F31" s="906"/>
      <c r="G31" s="900"/>
      <c r="H31" s="901">
        <f t="shared" si="0"/>
        <v>0</v>
      </c>
      <c r="I31" s="876" t="e">
        <f>+G31*85/G31</f>
        <v>#DIV/0!</v>
      </c>
      <c r="J31" s="902"/>
      <c r="K31" s="903"/>
      <c r="L31" s="876">
        <f>+K31*5/2</f>
        <v>0</v>
      </c>
      <c r="M31" s="903"/>
      <c r="N31" s="876">
        <f>+M31*5/2</f>
        <v>0</v>
      </c>
      <c r="O31" s="903"/>
      <c r="P31" s="876">
        <f>+O31*5/2</f>
        <v>0</v>
      </c>
      <c r="Q31" s="876" t="e">
        <f t="shared" si="1"/>
        <v>#DIV/0!</v>
      </c>
      <c r="R31" s="877" t="s">
        <v>904</v>
      </c>
      <c r="S31" s="877" t="s">
        <v>904</v>
      </c>
      <c r="T31" s="877" t="s">
        <v>904</v>
      </c>
      <c r="U31" s="877" t="s">
        <v>904</v>
      </c>
      <c r="V31" s="877" t="s">
        <v>904</v>
      </c>
      <c r="W31" s="877" t="s">
        <v>904</v>
      </c>
      <c r="X31" s="877" t="s">
        <v>904</v>
      </c>
      <c r="Y31" s="877" t="s">
        <v>904</v>
      </c>
      <c r="Z31" s="877" t="s">
        <v>904</v>
      </c>
      <c r="AA31" s="877" t="s">
        <v>904</v>
      </c>
      <c r="AB31" s="877"/>
      <c r="AC31" s="877" t="s">
        <v>904</v>
      </c>
      <c r="AD31" s="878"/>
      <c r="AE31" s="904"/>
    </row>
    <row r="32" spans="1:31" s="879" customFormat="1" ht="28.5" x14ac:dyDescent="0.2">
      <c r="A32" s="896"/>
      <c r="B32" s="897"/>
      <c r="C32" s="898"/>
      <c r="D32" s="905" t="s">
        <v>921</v>
      </c>
      <c r="E32" s="905"/>
      <c r="F32" s="906"/>
      <c r="G32" s="907"/>
      <c r="H32" s="901">
        <f t="shared" si="0"/>
        <v>0</v>
      </c>
      <c r="I32" s="876" t="e">
        <f>+G31*85/G32</f>
        <v>#DIV/0!</v>
      </c>
      <c r="J32" s="902"/>
      <c r="K32" s="903"/>
      <c r="L32" s="876">
        <f t="shared" ref="L32:P32" si="6">+K32*5/2</f>
        <v>0</v>
      </c>
      <c r="M32" s="903"/>
      <c r="N32" s="876">
        <f t="shared" si="6"/>
        <v>0</v>
      </c>
      <c r="O32" s="903"/>
      <c r="P32" s="876">
        <f t="shared" si="6"/>
        <v>0</v>
      </c>
      <c r="Q32" s="876" t="e">
        <f t="shared" si="1"/>
        <v>#DIV/0!</v>
      </c>
      <c r="R32" s="877" t="s">
        <v>904</v>
      </c>
      <c r="S32" s="877" t="s">
        <v>904</v>
      </c>
      <c r="T32" s="877" t="s">
        <v>904</v>
      </c>
      <c r="U32" s="877" t="s">
        <v>904</v>
      </c>
      <c r="V32" s="877" t="s">
        <v>904</v>
      </c>
      <c r="W32" s="877" t="s">
        <v>904</v>
      </c>
      <c r="X32" s="877" t="s">
        <v>904</v>
      </c>
      <c r="Y32" s="877" t="s">
        <v>904</v>
      </c>
      <c r="Z32" s="877" t="s">
        <v>904</v>
      </c>
      <c r="AA32" s="877" t="s">
        <v>904</v>
      </c>
      <c r="AB32" s="877"/>
      <c r="AC32" s="877" t="s">
        <v>904</v>
      </c>
      <c r="AD32" s="878"/>
      <c r="AE32" s="904"/>
    </row>
    <row r="33" spans="1:31" s="879" customFormat="1" ht="14.25" x14ac:dyDescent="0.2">
      <c r="A33" s="896"/>
      <c r="B33" s="897"/>
      <c r="C33" s="898"/>
      <c r="D33" s="905" t="s">
        <v>923</v>
      </c>
      <c r="E33" s="905"/>
      <c r="F33" s="906"/>
      <c r="G33" s="900"/>
      <c r="H33" s="901">
        <f t="shared" si="0"/>
        <v>0</v>
      </c>
      <c r="I33" s="876"/>
      <c r="J33" s="902"/>
      <c r="K33" s="903"/>
      <c r="L33" s="876">
        <f>+K33*5/2</f>
        <v>0</v>
      </c>
      <c r="M33" s="903"/>
      <c r="N33" s="876">
        <f>+M33*5/2</f>
        <v>0</v>
      </c>
      <c r="O33" s="903"/>
      <c r="P33" s="876">
        <f>+O33*5/2</f>
        <v>0</v>
      </c>
      <c r="Q33" s="876">
        <f>+I33+L33+N33+P33</f>
        <v>0</v>
      </c>
      <c r="R33" s="877" t="s">
        <v>904</v>
      </c>
      <c r="S33" s="877" t="s">
        <v>904</v>
      </c>
      <c r="T33" s="877" t="s">
        <v>904</v>
      </c>
      <c r="U33" s="877" t="s">
        <v>904</v>
      </c>
      <c r="V33" s="877" t="s">
        <v>904</v>
      </c>
      <c r="W33" s="877" t="s">
        <v>904</v>
      </c>
      <c r="X33" s="877" t="s">
        <v>904</v>
      </c>
      <c r="Y33" s="877" t="s">
        <v>904</v>
      </c>
      <c r="Z33" s="877" t="s">
        <v>904</v>
      </c>
      <c r="AA33" s="877" t="s">
        <v>904</v>
      </c>
      <c r="AB33" s="877"/>
      <c r="AC33" s="877" t="s">
        <v>904</v>
      </c>
      <c r="AD33" s="878"/>
      <c r="AE33" s="904"/>
    </row>
    <row r="34" spans="1:31" s="879" customFormat="1" ht="28.5" x14ac:dyDescent="0.2">
      <c r="A34" s="883">
        <v>11</v>
      </c>
      <c r="B34" s="884" t="s">
        <v>268</v>
      </c>
      <c r="C34" s="885"/>
      <c r="D34" s="893" t="s">
        <v>925</v>
      </c>
      <c r="E34" s="893"/>
      <c r="F34" s="894"/>
      <c r="G34" s="888"/>
      <c r="H34" s="889">
        <f t="shared" si="0"/>
        <v>0</v>
      </c>
      <c r="I34" s="873" t="e">
        <f>+G34*85/G34</f>
        <v>#DIV/0!</v>
      </c>
      <c r="J34" s="890"/>
      <c r="K34" s="891"/>
      <c r="L34" s="873" t="e">
        <f>+K34*5/$J$34</f>
        <v>#DIV/0!</v>
      </c>
      <c r="M34" s="891"/>
      <c r="N34" s="873" t="e">
        <f t="shared" ref="N34:N36" si="7">+M34*5/$J$34</f>
        <v>#DIV/0!</v>
      </c>
      <c r="O34" s="891"/>
      <c r="P34" s="873">
        <f>+O34*5/76</f>
        <v>0</v>
      </c>
      <c r="Q34" s="873" t="e">
        <f>+I34+L34+N34+P34</f>
        <v>#DIV/0!</v>
      </c>
      <c r="R34" s="874" t="s">
        <v>904</v>
      </c>
      <c r="S34" s="874" t="s">
        <v>904</v>
      </c>
      <c r="T34" s="874" t="s">
        <v>904</v>
      </c>
      <c r="U34" s="874" t="s">
        <v>904</v>
      </c>
      <c r="V34" s="874" t="s">
        <v>904</v>
      </c>
      <c r="W34" s="874" t="s">
        <v>904</v>
      </c>
      <c r="X34" s="874" t="s">
        <v>904</v>
      </c>
      <c r="Y34" s="874" t="s">
        <v>904</v>
      </c>
      <c r="Z34" s="874" t="s">
        <v>904</v>
      </c>
      <c r="AA34" s="874" t="s">
        <v>904</v>
      </c>
      <c r="AB34" s="874"/>
      <c r="AC34" s="874" t="s">
        <v>904</v>
      </c>
      <c r="AD34" s="875"/>
      <c r="AE34" s="892"/>
    </row>
    <row r="35" spans="1:31" s="879" customFormat="1" ht="14.25" x14ac:dyDescent="0.2">
      <c r="A35" s="883"/>
      <c r="B35" s="884"/>
      <c r="C35" s="885"/>
      <c r="D35" s="893" t="s">
        <v>926</v>
      </c>
      <c r="E35" s="893"/>
      <c r="F35" s="894"/>
      <c r="G35" s="895"/>
      <c r="H35" s="889">
        <f t="shared" si="0"/>
        <v>0</v>
      </c>
      <c r="I35" s="873" t="e">
        <f>+G$34*85/G35</f>
        <v>#DIV/0!</v>
      </c>
      <c r="J35" s="890"/>
      <c r="K35" s="891"/>
      <c r="L35" s="873" t="e">
        <f t="shared" ref="L35:L36" si="8">+K35*5/$J$34</f>
        <v>#DIV/0!</v>
      </c>
      <c r="M35" s="891"/>
      <c r="N35" s="873" t="e">
        <f t="shared" si="7"/>
        <v>#DIV/0!</v>
      </c>
      <c r="O35" s="891"/>
      <c r="P35" s="873">
        <f>+O35*5/81</f>
        <v>0</v>
      </c>
      <c r="Q35" s="873" t="e">
        <f>+I35+L35+N35+P35</f>
        <v>#DIV/0!</v>
      </c>
      <c r="R35" s="874" t="s">
        <v>904</v>
      </c>
      <c r="S35" s="874" t="s">
        <v>904</v>
      </c>
      <c r="T35" s="874" t="s">
        <v>904</v>
      </c>
      <c r="U35" s="874" t="s">
        <v>904</v>
      </c>
      <c r="V35" s="874" t="s">
        <v>904</v>
      </c>
      <c r="W35" s="874" t="s">
        <v>904</v>
      </c>
      <c r="X35" s="874" t="s">
        <v>904</v>
      </c>
      <c r="Y35" s="874" t="s">
        <v>904</v>
      </c>
      <c r="Z35" s="874" t="s">
        <v>904</v>
      </c>
      <c r="AA35" s="874" t="s">
        <v>904</v>
      </c>
      <c r="AB35" s="874"/>
      <c r="AC35" s="874" t="s">
        <v>904</v>
      </c>
      <c r="AD35" s="875"/>
      <c r="AE35" s="892"/>
    </row>
    <row r="36" spans="1:31" s="879" customFormat="1" ht="14.25" x14ac:dyDescent="0.2">
      <c r="A36" s="883"/>
      <c r="B36" s="912"/>
      <c r="C36" s="885"/>
      <c r="D36" s="893" t="s">
        <v>927</v>
      </c>
      <c r="E36" s="893"/>
      <c r="F36" s="894"/>
      <c r="G36" s="895"/>
      <c r="H36" s="889">
        <f t="shared" si="0"/>
        <v>0</v>
      </c>
      <c r="I36" s="873" t="e">
        <f>+G$34*85/G36</f>
        <v>#DIV/0!</v>
      </c>
      <c r="J36" s="890"/>
      <c r="K36" s="891"/>
      <c r="L36" s="873" t="e">
        <f t="shared" si="8"/>
        <v>#DIV/0!</v>
      </c>
      <c r="M36" s="891"/>
      <c r="N36" s="873" t="e">
        <f t="shared" si="7"/>
        <v>#DIV/0!</v>
      </c>
      <c r="O36" s="891"/>
      <c r="P36" s="873">
        <f>+O36*5/76</f>
        <v>0</v>
      </c>
      <c r="Q36" s="873" t="e">
        <f>+I36+L36+N36+P36</f>
        <v>#DIV/0!</v>
      </c>
      <c r="R36" s="874" t="s">
        <v>904</v>
      </c>
      <c r="S36" s="874" t="s">
        <v>904</v>
      </c>
      <c r="T36" s="874" t="s">
        <v>904</v>
      </c>
      <c r="U36" s="874" t="s">
        <v>904</v>
      </c>
      <c r="V36" s="874" t="s">
        <v>904</v>
      </c>
      <c r="W36" s="874" t="s">
        <v>904</v>
      </c>
      <c r="X36" s="874" t="s">
        <v>904</v>
      </c>
      <c r="Y36" s="874" t="s">
        <v>904</v>
      </c>
      <c r="Z36" s="874" t="s">
        <v>904</v>
      </c>
      <c r="AA36" s="874" t="s">
        <v>904</v>
      </c>
      <c r="AB36" s="874"/>
      <c r="AC36" s="874" t="s">
        <v>904</v>
      </c>
      <c r="AD36" s="875"/>
      <c r="AE36" s="892"/>
    </row>
    <row r="37" spans="1:31" s="879" customFormat="1" ht="14.25" x14ac:dyDescent="0.2">
      <c r="A37" s="896">
        <v>12</v>
      </c>
      <c r="B37" s="897" t="s">
        <v>256</v>
      </c>
      <c r="C37" s="911"/>
      <c r="D37" s="897" t="s">
        <v>911</v>
      </c>
      <c r="E37" s="897"/>
      <c r="F37" s="899"/>
      <c r="G37" s="900"/>
      <c r="H37" s="901">
        <f t="shared" si="0"/>
        <v>0</v>
      </c>
      <c r="I37" s="876" t="e">
        <f>+G37*85/G37</f>
        <v>#DIV/0!</v>
      </c>
      <c r="J37" s="902"/>
      <c r="K37" s="903"/>
      <c r="L37" s="876">
        <f>+K37*5/26</f>
        <v>0</v>
      </c>
      <c r="M37" s="903"/>
      <c r="N37" s="876">
        <f>+M37*5/26</f>
        <v>0</v>
      </c>
      <c r="O37" s="903"/>
      <c r="P37" s="876">
        <f>+O37*5/26</f>
        <v>0</v>
      </c>
      <c r="Q37" s="876" t="e">
        <f t="shared" si="1"/>
        <v>#DIV/0!</v>
      </c>
      <c r="R37" s="877" t="s">
        <v>904</v>
      </c>
      <c r="S37" s="877" t="s">
        <v>904</v>
      </c>
      <c r="T37" s="877" t="s">
        <v>904</v>
      </c>
      <c r="U37" s="877" t="s">
        <v>904</v>
      </c>
      <c r="V37" s="877" t="s">
        <v>904</v>
      </c>
      <c r="W37" s="877" t="s">
        <v>904</v>
      </c>
      <c r="X37" s="877" t="s">
        <v>904</v>
      </c>
      <c r="Y37" s="877" t="s">
        <v>904</v>
      </c>
      <c r="Z37" s="877" t="s">
        <v>904</v>
      </c>
      <c r="AA37" s="877" t="s">
        <v>904</v>
      </c>
      <c r="AB37" s="877"/>
      <c r="AC37" s="877" t="s">
        <v>904</v>
      </c>
      <c r="AD37" s="878"/>
      <c r="AE37" s="904"/>
    </row>
    <row r="38" spans="1:31" s="879" customFormat="1" ht="28.5" x14ac:dyDescent="0.2">
      <c r="A38" s="883">
        <v>13</v>
      </c>
      <c r="B38" s="884" t="s">
        <v>16</v>
      </c>
      <c r="C38" s="909"/>
      <c r="D38" s="886" t="s">
        <v>928</v>
      </c>
      <c r="E38" s="886"/>
      <c r="F38" s="887"/>
      <c r="G38" s="888"/>
      <c r="H38" s="889">
        <f t="shared" si="0"/>
        <v>0</v>
      </c>
      <c r="I38" s="873" t="e">
        <f>+G38*85/G38</f>
        <v>#DIV/0!</v>
      </c>
      <c r="J38" s="890"/>
      <c r="K38" s="891"/>
      <c r="L38" s="873">
        <f>+K38*5/14</f>
        <v>0</v>
      </c>
      <c r="M38" s="891"/>
      <c r="N38" s="876">
        <f>+M38*5/26</f>
        <v>0</v>
      </c>
      <c r="O38" s="891"/>
      <c r="P38" s="873">
        <f t="shared" ref="P38" si="9">+O38*5/19</f>
        <v>0</v>
      </c>
      <c r="Q38" s="873" t="e">
        <f>+I38+L38+N38+P38</f>
        <v>#DIV/0!</v>
      </c>
      <c r="R38" s="874" t="s">
        <v>904</v>
      </c>
      <c r="S38" s="874" t="s">
        <v>904</v>
      </c>
      <c r="T38" s="874" t="s">
        <v>904</v>
      </c>
      <c r="U38" s="874" t="s">
        <v>904</v>
      </c>
      <c r="V38" s="874" t="s">
        <v>904</v>
      </c>
      <c r="W38" s="874" t="s">
        <v>904</v>
      </c>
      <c r="X38" s="874" t="s">
        <v>904</v>
      </c>
      <c r="Y38" s="874" t="s">
        <v>904</v>
      </c>
      <c r="Z38" s="874" t="s">
        <v>904</v>
      </c>
      <c r="AA38" s="874" t="s">
        <v>904</v>
      </c>
      <c r="AB38" s="874" t="s">
        <v>904</v>
      </c>
      <c r="AC38" s="874" t="s">
        <v>904</v>
      </c>
      <c r="AD38" s="875"/>
      <c r="AE38" s="892"/>
    </row>
    <row r="39" spans="1:31" s="828" customFormat="1" x14ac:dyDescent="0.25">
      <c r="A39" s="830"/>
      <c r="B39" s="830"/>
      <c r="C39" s="829"/>
      <c r="D39" s="830"/>
      <c r="E39" s="830"/>
      <c r="F39" s="831"/>
      <c r="G39" s="832">
        <f>SUM(G9:G38)</f>
        <v>0</v>
      </c>
      <c r="H39" s="832">
        <f>SUM(H9:H38)</f>
        <v>0</v>
      </c>
      <c r="I39" s="833"/>
      <c r="J39" s="834"/>
      <c r="K39" s="835"/>
      <c r="L39" s="836"/>
      <c r="M39" s="835"/>
      <c r="N39" s="836"/>
      <c r="O39" s="835"/>
      <c r="P39" s="836"/>
      <c r="Q39" s="833" t="e">
        <f>SUM(Q9:Q38)</f>
        <v>#DIV/0!</v>
      </c>
      <c r="R39" s="840"/>
      <c r="S39" s="840"/>
      <c r="T39" s="840"/>
      <c r="U39" s="840"/>
      <c r="V39" s="840"/>
      <c r="W39" s="840"/>
      <c r="X39" s="840"/>
      <c r="Y39" s="840"/>
      <c r="Z39" s="840"/>
      <c r="AA39" s="840"/>
      <c r="AB39" s="840"/>
      <c r="AC39" s="840"/>
      <c r="AD39" s="880"/>
      <c r="AE39" s="843"/>
    </row>
    <row r="40" spans="1:31" x14ac:dyDescent="0.25">
      <c r="A40" s="828" t="s">
        <v>929</v>
      </c>
      <c r="G40" s="881"/>
      <c r="H40" s="881"/>
    </row>
    <row r="41" spans="1:31" x14ac:dyDescent="0.25">
      <c r="A41" s="828" t="s">
        <v>930</v>
      </c>
      <c r="G41" s="882"/>
      <c r="H41" s="882"/>
    </row>
    <row r="42" spans="1:31" x14ac:dyDescent="0.25">
      <c r="G42" s="882"/>
      <c r="H42" s="882"/>
    </row>
    <row r="43" spans="1:31" x14ac:dyDescent="0.25">
      <c r="G43" s="882"/>
      <c r="H43" s="882"/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Q99"/>
  <sheetViews>
    <sheetView zoomScaleNormal="100" workbookViewId="0">
      <pane xSplit="3" ySplit="15" topLeftCell="D61" activePane="bottomRight" state="frozen"/>
      <selection pane="topRight" activeCell="D1" sqref="D1"/>
      <selection pane="bottomLeft" activeCell="A16" sqref="A16"/>
      <selection pane="bottomRight" activeCell="I64" sqref="I64"/>
    </sheetView>
  </sheetViews>
  <sheetFormatPr defaultRowHeight="12.75" x14ac:dyDescent="0.2"/>
  <cols>
    <col min="1" max="1" width="5.5703125" style="658" customWidth="1"/>
    <col min="2" max="2" width="5.42578125" style="8" customWidth="1"/>
    <col min="3" max="3" width="32.5703125" style="7" customWidth="1"/>
    <col min="4" max="4" width="14.5703125" style="7" customWidth="1"/>
    <col min="5" max="5" width="8.28515625" style="14" customWidth="1"/>
    <col min="6" max="6" width="7.7109375" style="9" customWidth="1"/>
    <col min="7" max="7" width="10.42578125" style="119" customWidth="1"/>
    <col min="8" max="8" width="10.42578125" style="120" customWidth="1"/>
    <col min="9" max="9" width="17" style="51" customWidth="1"/>
    <col min="10" max="17" width="9.140625" style="3"/>
    <col min="18" max="16384" width="9.140625" style="7"/>
  </cols>
  <sheetData>
    <row r="1" spans="1:17" x14ac:dyDescent="0.2">
      <c r="A1" s="658" t="s">
        <v>103</v>
      </c>
      <c r="I1" s="58"/>
    </row>
    <row r="3" spans="1:17" s="12" customFormat="1" ht="15" x14ac:dyDescent="0.25">
      <c r="A3" s="659" t="s">
        <v>102</v>
      </c>
      <c r="B3" s="25"/>
      <c r="E3" s="25"/>
      <c r="F3" s="47"/>
      <c r="G3" s="65" t="s">
        <v>110</v>
      </c>
      <c r="H3" s="121" t="s">
        <v>111</v>
      </c>
      <c r="I3" s="52"/>
      <c r="J3" s="59"/>
      <c r="K3" s="59"/>
      <c r="L3" s="59"/>
      <c r="M3" s="59"/>
      <c r="N3" s="59"/>
      <c r="O3" s="59"/>
      <c r="P3" s="59"/>
      <c r="Q3" s="59"/>
    </row>
    <row r="4" spans="1:17" s="12" customFormat="1" ht="15" x14ac:dyDescent="0.25">
      <c r="A4" s="659" t="s">
        <v>493</v>
      </c>
      <c r="B4" s="25"/>
      <c r="E4" s="25"/>
      <c r="F4" s="47" t="s">
        <v>27</v>
      </c>
      <c r="G4" s="122"/>
      <c r="H4" s="123"/>
      <c r="I4" s="52"/>
      <c r="J4" s="59"/>
      <c r="K4" s="59"/>
      <c r="L4" s="59"/>
      <c r="M4" s="59"/>
      <c r="N4" s="59"/>
      <c r="O4" s="59"/>
      <c r="P4" s="59"/>
      <c r="Q4" s="59"/>
    </row>
    <row r="5" spans="1:17" s="12" customFormat="1" ht="15" x14ac:dyDescent="0.25">
      <c r="A5" s="659" t="s">
        <v>122</v>
      </c>
      <c r="B5" s="25"/>
      <c r="E5" s="25"/>
      <c r="F5" s="30"/>
      <c r="G5" s="122"/>
      <c r="H5" s="123"/>
      <c r="I5" s="52"/>
      <c r="J5" s="59"/>
      <c r="K5" s="59"/>
      <c r="L5" s="59"/>
      <c r="M5" s="59"/>
      <c r="N5" s="59"/>
      <c r="O5" s="59"/>
      <c r="P5" s="59"/>
      <c r="Q5" s="59"/>
    </row>
    <row r="6" spans="1:17" x14ac:dyDescent="0.2">
      <c r="A6" s="660"/>
      <c r="B6" s="11"/>
      <c r="E6" s="15"/>
      <c r="I6" s="53"/>
    </row>
    <row r="7" spans="1:17" ht="15.75" x14ac:dyDescent="0.25">
      <c r="A7" s="661" t="s">
        <v>104</v>
      </c>
      <c r="B7" s="25"/>
      <c r="C7" s="59"/>
      <c r="D7" s="3"/>
      <c r="G7" s="262" t="s">
        <v>305</v>
      </c>
      <c r="H7" s="262">
        <v>8</v>
      </c>
      <c r="I7" s="406"/>
    </row>
    <row r="8" spans="1:17" s="128" customFormat="1" ht="15.75" x14ac:dyDescent="0.25">
      <c r="A8" s="662"/>
      <c r="B8" s="200"/>
      <c r="C8" s="199"/>
      <c r="D8" s="124"/>
      <c r="E8" s="125"/>
      <c r="F8" s="126"/>
      <c r="G8" s="296" t="s">
        <v>11</v>
      </c>
      <c r="H8" s="407"/>
      <c r="I8" s="407"/>
      <c r="J8" s="124"/>
      <c r="K8" s="124"/>
      <c r="L8" s="124"/>
      <c r="M8" s="124"/>
      <c r="N8" s="124"/>
      <c r="O8" s="124"/>
      <c r="P8" s="124"/>
      <c r="Q8" s="124"/>
    </row>
    <row r="9" spans="1:17" s="34" customFormat="1" ht="15.75" x14ac:dyDescent="0.25">
      <c r="A9" s="663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7" s="34" customFormat="1" ht="15.75" x14ac:dyDescent="0.25">
      <c r="A10" s="663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7" s="177" customFormat="1" ht="15" x14ac:dyDescent="0.25">
      <c r="A11" s="664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7" s="33" customFormat="1" ht="15" x14ac:dyDescent="0.25">
      <c r="A12" s="665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7" ht="18.75" thickBot="1" x14ac:dyDescent="0.3">
      <c r="A13" s="666"/>
      <c r="B13" s="7"/>
      <c r="C13" s="16"/>
      <c r="E13" s="18"/>
      <c r="F13" s="6"/>
      <c r="G13" s="131"/>
      <c r="H13" s="132"/>
      <c r="I13" s="53"/>
    </row>
    <row r="14" spans="1:17" s="23" customFormat="1" ht="45.75" customHeight="1" thickBot="1" x14ac:dyDescent="0.25">
      <c r="A14" s="667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7" s="19" customFormat="1" ht="12.75" customHeight="1" thickBot="1" x14ac:dyDescent="0.25">
      <c r="A15" s="668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6" t="s">
        <v>317</v>
      </c>
      <c r="J15" s="195" t="s">
        <v>42</v>
      </c>
      <c r="K15" s="196" t="s">
        <v>43</v>
      </c>
      <c r="L15" s="173" t="s">
        <v>44</v>
      </c>
      <c r="M15" s="62"/>
      <c r="N15" s="62"/>
      <c r="O15" s="62"/>
      <c r="P15" s="62"/>
      <c r="Q15" s="62"/>
    </row>
    <row r="16" spans="1:17" s="33" customFormat="1" ht="15" x14ac:dyDescent="0.2">
      <c r="A16" s="669" t="s">
        <v>31</v>
      </c>
      <c r="B16" s="423">
        <v>539</v>
      </c>
      <c r="C16" s="562" t="s">
        <v>450</v>
      </c>
      <c r="D16" s="563"/>
      <c r="E16" s="564">
        <v>10</v>
      </c>
      <c r="F16" s="565" t="s">
        <v>64</v>
      </c>
      <c r="G16" s="566"/>
      <c r="H16" s="322"/>
      <c r="I16" s="323">
        <f t="shared" ref="I16:I60" si="0">+E16*G16</f>
        <v>0</v>
      </c>
      <c r="J16" s="567"/>
      <c r="K16" s="568"/>
      <c r="L16" s="569"/>
      <c r="M16" s="570"/>
      <c r="N16" s="570"/>
      <c r="O16" s="570"/>
      <c r="P16" s="570"/>
      <c r="Q16" s="570"/>
    </row>
    <row r="17" spans="1:17" s="33" customFormat="1" ht="14.25" x14ac:dyDescent="0.2">
      <c r="A17" s="669" t="s">
        <v>32</v>
      </c>
      <c r="B17" s="565">
        <v>541</v>
      </c>
      <c r="C17" s="328" t="s">
        <v>567</v>
      </c>
      <c r="D17" s="571"/>
      <c r="E17" s="333">
        <v>10</v>
      </c>
      <c r="F17" s="565" t="s">
        <v>64</v>
      </c>
      <c r="G17" s="566"/>
      <c r="H17" s="322"/>
      <c r="I17" s="323">
        <f t="shared" si="0"/>
        <v>0</v>
      </c>
      <c r="J17" s="331"/>
      <c r="K17" s="243"/>
      <c r="L17" s="332"/>
      <c r="M17" s="570"/>
      <c r="N17" s="570"/>
      <c r="O17" s="570"/>
      <c r="P17" s="570"/>
      <c r="Q17" s="570"/>
    </row>
    <row r="18" spans="1:17" s="33" customFormat="1" ht="14.25" x14ac:dyDescent="0.2">
      <c r="A18" s="669" t="s">
        <v>33</v>
      </c>
      <c r="B18" s="423">
        <v>540</v>
      </c>
      <c r="C18" s="657" t="s">
        <v>715</v>
      </c>
      <c r="D18" s="571"/>
      <c r="E18" s="333">
        <v>20</v>
      </c>
      <c r="F18" s="565" t="s">
        <v>64</v>
      </c>
      <c r="G18" s="566"/>
      <c r="H18" s="322"/>
      <c r="I18" s="323">
        <f t="shared" si="0"/>
        <v>0</v>
      </c>
      <c r="J18" s="331"/>
      <c r="K18" s="243"/>
      <c r="L18" s="332"/>
      <c r="M18" s="570"/>
      <c r="N18" s="570"/>
      <c r="O18" s="570"/>
      <c r="P18" s="570"/>
      <c r="Q18" s="570"/>
    </row>
    <row r="19" spans="1:17" s="33" customFormat="1" ht="14.25" x14ac:dyDescent="0.2">
      <c r="A19" s="669" t="s">
        <v>34</v>
      </c>
      <c r="B19" s="423">
        <v>540</v>
      </c>
      <c r="C19" s="657" t="s">
        <v>716</v>
      </c>
      <c r="D19" s="571"/>
      <c r="E19" s="333">
        <v>20</v>
      </c>
      <c r="F19" s="565" t="s">
        <v>64</v>
      </c>
      <c r="G19" s="566"/>
      <c r="H19" s="322"/>
      <c r="I19" s="323">
        <f t="shared" si="0"/>
        <v>0</v>
      </c>
      <c r="J19" s="331"/>
      <c r="K19" s="243"/>
      <c r="L19" s="332"/>
      <c r="M19" s="570"/>
      <c r="N19" s="570"/>
      <c r="O19" s="570"/>
      <c r="P19" s="570"/>
      <c r="Q19" s="570"/>
    </row>
    <row r="20" spans="1:17" s="33" customFormat="1" ht="14.25" x14ac:dyDescent="0.2">
      <c r="A20" s="669" t="s">
        <v>35</v>
      </c>
      <c r="B20" s="423">
        <v>540</v>
      </c>
      <c r="C20" s="657" t="s">
        <v>717</v>
      </c>
      <c r="D20" s="571"/>
      <c r="E20" s="333">
        <v>20</v>
      </c>
      <c r="F20" s="565" t="s">
        <v>64</v>
      </c>
      <c r="G20" s="566"/>
      <c r="H20" s="322"/>
      <c r="I20" s="323">
        <f t="shared" si="0"/>
        <v>0</v>
      </c>
      <c r="J20" s="331"/>
      <c r="K20" s="243"/>
      <c r="L20" s="332"/>
      <c r="M20" s="570"/>
      <c r="N20" s="570"/>
      <c r="O20" s="570"/>
      <c r="P20" s="570"/>
      <c r="Q20" s="570"/>
    </row>
    <row r="21" spans="1:17" s="33" customFormat="1" ht="14.25" x14ac:dyDescent="0.2">
      <c r="A21" s="669" t="s">
        <v>36</v>
      </c>
      <c r="B21" s="423">
        <v>539</v>
      </c>
      <c r="C21" s="328" t="s">
        <v>262</v>
      </c>
      <c r="D21" s="563"/>
      <c r="E21" s="564">
        <v>10</v>
      </c>
      <c r="F21" s="565" t="s">
        <v>64</v>
      </c>
      <c r="G21" s="566"/>
      <c r="H21" s="322"/>
      <c r="I21" s="323">
        <f t="shared" si="0"/>
        <v>0</v>
      </c>
      <c r="J21" s="331"/>
      <c r="K21" s="243"/>
      <c r="L21" s="332"/>
      <c r="M21" s="570"/>
      <c r="N21" s="570"/>
      <c r="O21" s="570"/>
      <c r="P21" s="570"/>
      <c r="Q21" s="570"/>
    </row>
    <row r="22" spans="1:17" s="33" customFormat="1" ht="14.25" x14ac:dyDescent="0.2">
      <c r="A22" s="669" t="s">
        <v>37</v>
      </c>
      <c r="B22" s="423">
        <v>539</v>
      </c>
      <c r="C22" s="328" t="s">
        <v>434</v>
      </c>
      <c r="D22" s="563"/>
      <c r="E22" s="564">
        <v>50</v>
      </c>
      <c r="F22" s="565" t="s">
        <v>64</v>
      </c>
      <c r="G22" s="566"/>
      <c r="H22" s="322"/>
      <c r="I22" s="323">
        <f t="shared" si="0"/>
        <v>0</v>
      </c>
      <c r="J22" s="331"/>
      <c r="K22" s="243"/>
      <c r="L22" s="332"/>
      <c r="M22" s="570"/>
      <c r="N22" s="570"/>
      <c r="O22" s="570"/>
      <c r="P22" s="570"/>
      <c r="Q22" s="570"/>
    </row>
    <row r="23" spans="1:17" s="33" customFormat="1" ht="14.25" x14ac:dyDescent="0.2">
      <c r="A23" s="669" t="s">
        <v>38</v>
      </c>
      <c r="B23" s="423">
        <v>539</v>
      </c>
      <c r="C23" s="328" t="s">
        <v>433</v>
      </c>
      <c r="D23" s="572"/>
      <c r="E23" s="573">
        <v>200</v>
      </c>
      <c r="F23" s="565" t="s">
        <v>64</v>
      </c>
      <c r="G23" s="566"/>
      <c r="H23" s="322"/>
      <c r="I23" s="323">
        <f t="shared" si="0"/>
        <v>0</v>
      </c>
      <c r="J23" s="331"/>
      <c r="K23" s="243"/>
      <c r="L23" s="332"/>
      <c r="M23" s="570"/>
      <c r="N23" s="570"/>
      <c r="O23" s="570"/>
      <c r="P23" s="570"/>
      <c r="Q23" s="570"/>
    </row>
    <row r="24" spans="1:17" s="33" customFormat="1" ht="14.25" x14ac:dyDescent="0.2">
      <c r="A24" s="669" t="s">
        <v>39</v>
      </c>
      <c r="B24" s="423">
        <v>539</v>
      </c>
      <c r="C24" s="328" t="s">
        <v>264</v>
      </c>
      <c r="D24" s="572"/>
      <c r="E24" s="574">
        <v>500</v>
      </c>
      <c r="F24" s="565" t="s">
        <v>64</v>
      </c>
      <c r="G24" s="566"/>
      <c r="H24" s="575"/>
      <c r="I24" s="323">
        <f t="shared" si="0"/>
        <v>0</v>
      </c>
      <c r="J24" s="331"/>
      <c r="K24" s="243"/>
      <c r="L24" s="332"/>
      <c r="M24" s="570"/>
      <c r="N24" s="570"/>
      <c r="O24" s="570"/>
      <c r="P24" s="570"/>
      <c r="Q24" s="570"/>
    </row>
    <row r="25" spans="1:17" s="33" customFormat="1" ht="14.25" x14ac:dyDescent="0.2">
      <c r="A25" s="669" t="s">
        <v>42</v>
      </c>
      <c r="B25" s="423">
        <v>539</v>
      </c>
      <c r="C25" s="328" t="s">
        <v>263</v>
      </c>
      <c r="D25" s="572"/>
      <c r="E25" s="573">
        <v>500</v>
      </c>
      <c r="F25" s="565" t="s">
        <v>64</v>
      </c>
      <c r="G25" s="566"/>
      <c r="H25" s="575"/>
      <c r="I25" s="323">
        <f t="shared" si="0"/>
        <v>0</v>
      </c>
      <c r="J25" s="331"/>
      <c r="K25" s="243"/>
      <c r="L25" s="332"/>
      <c r="M25" s="570"/>
      <c r="N25" s="570"/>
      <c r="O25" s="570"/>
      <c r="P25" s="570"/>
      <c r="Q25" s="570"/>
    </row>
    <row r="26" spans="1:17" s="33" customFormat="1" ht="14.25" x14ac:dyDescent="0.2">
      <c r="A26" s="669" t="s">
        <v>43</v>
      </c>
      <c r="B26" s="423">
        <v>539</v>
      </c>
      <c r="C26" s="328" t="s">
        <v>267</v>
      </c>
      <c r="D26" s="563"/>
      <c r="E26" s="574">
        <v>100</v>
      </c>
      <c r="F26" s="565" t="s">
        <v>64</v>
      </c>
      <c r="G26" s="566"/>
      <c r="H26" s="575"/>
      <c r="I26" s="323">
        <f t="shared" si="0"/>
        <v>0</v>
      </c>
      <c r="J26" s="331"/>
      <c r="K26" s="243"/>
      <c r="L26" s="332"/>
      <c r="M26" s="570"/>
      <c r="N26" s="570"/>
      <c r="O26" s="570"/>
      <c r="P26" s="570"/>
      <c r="Q26" s="570"/>
    </row>
    <row r="27" spans="1:17" s="33" customFormat="1" ht="14.25" x14ac:dyDescent="0.2">
      <c r="A27" s="669" t="s">
        <v>44</v>
      </c>
      <c r="B27" s="423">
        <v>539</v>
      </c>
      <c r="C27" s="328" t="s">
        <v>334</v>
      </c>
      <c r="D27" s="563"/>
      <c r="E27" s="574">
        <v>50</v>
      </c>
      <c r="F27" s="565" t="s">
        <v>64</v>
      </c>
      <c r="G27" s="566"/>
      <c r="H27" s="575"/>
      <c r="I27" s="323">
        <f t="shared" si="0"/>
        <v>0</v>
      </c>
      <c r="J27" s="331"/>
      <c r="K27" s="243"/>
      <c r="L27" s="332"/>
      <c r="M27" s="570"/>
      <c r="N27" s="570"/>
      <c r="O27" s="570"/>
      <c r="P27" s="570"/>
      <c r="Q27" s="570"/>
    </row>
    <row r="28" spans="1:17" s="33" customFormat="1" ht="14.25" x14ac:dyDescent="0.2">
      <c r="A28" s="669" t="s">
        <v>45</v>
      </c>
      <c r="B28" s="423">
        <v>539</v>
      </c>
      <c r="C28" s="328" t="s">
        <v>266</v>
      </c>
      <c r="D28" s="563"/>
      <c r="E28" s="574">
        <v>30</v>
      </c>
      <c r="F28" s="565" t="s">
        <v>64</v>
      </c>
      <c r="G28" s="566"/>
      <c r="H28" s="575"/>
      <c r="I28" s="323">
        <f t="shared" si="0"/>
        <v>0</v>
      </c>
      <c r="J28" s="331"/>
      <c r="K28" s="243"/>
      <c r="L28" s="332"/>
      <c r="M28" s="570"/>
      <c r="N28" s="570"/>
      <c r="O28" s="570"/>
      <c r="P28" s="570"/>
      <c r="Q28" s="570"/>
    </row>
    <row r="29" spans="1:17" s="33" customFormat="1" ht="14.25" x14ac:dyDescent="0.2">
      <c r="A29" s="669" t="s">
        <v>46</v>
      </c>
      <c r="B29" s="423">
        <v>539</v>
      </c>
      <c r="C29" s="328" t="s">
        <v>265</v>
      </c>
      <c r="D29" s="563"/>
      <c r="E29" s="574">
        <v>50</v>
      </c>
      <c r="F29" s="565" t="s">
        <v>64</v>
      </c>
      <c r="G29" s="566"/>
      <c r="H29" s="575"/>
      <c r="I29" s="323">
        <f t="shared" si="0"/>
        <v>0</v>
      </c>
      <c r="J29" s="331"/>
      <c r="K29" s="243"/>
      <c r="L29" s="332"/>
      <c r="M29" s="570"/>
      <c r="N29" s="570"/>
      <c r="O29" s="570"/>
      <c r="P29" s="570"/>
      <c r="Q29" s="570"/>
    </row>
    <row r="30" spans="1:17" s="33" customFormat="1" ht="14.25" x14ac:dyDescent="0.2">
      <c r="A30" s="669" t="s">
        <v>47</v>
      </c>
      <c r="B30" s="423"/>
      <c r="C30" s="328" t="s">
        <v>833</v>
      </c>
      <c r="D30" s="563"/>
      <c r="E30" s="574">
        <v>50</v>
      </c>
      <c r="F30" s="565" t="s">
        <v>64</v>
      </c>
      <c r="G30" s="566"/>
      <c r="H30" s="575"/>
      <c r="I30" s="323">
        <f t="shared" si="0"/>
        <v>0</v>
      </c>
      <c r="J30" s="331"/>
      <c r="K30" s="243"/>
      <c r="L30" s="332"/>
      <c r="M30" s="570"/>
      <c r="N30" s="570"/>
      <c r="O30" s="570"/>
      <c r="P30" s="570"/>
      <c r="Q30" s="570"/>
    </row>
    <row r="31" spans="1:17" s="33" customFormat="1" ht="14.25" x14ac:dyDescent="0.2">
      <c r="A31" s="669" t="s">
        <v>48</v>
      </c>
      <c r="B31" s="423">
        <v>539</v>
      </c>
      <c r="C31" s="328" t="s">
        <v>335</v>
      </c>
      <c r="D31" s="563"/>
      <c r="E31" s="564">
        <v>30</v>
      </c>
      <c r="F31" s="565" t="s">
        <v>64</v>
      </c>
      <c r="G31" s="566"/>
      <c r="H31" s="575"/>
      <c r="I31" s="323">
        <f t="shared" si="0"/>
        <v>0</v>
      </c>
      <c r="J31" s="331"/>
      <c r="K31" s="243"/>
      <c r="L31" s="332"/>
      <c r="M31" s="570"/>
      <c r="N31" s="570"/>
      <c r="O31" s="570"/>
      <c r="P31" s="570"/>
      <c r="Q31" s="570"/>
    </row>
    <row r="32" spans="1:17" s="33" customFormat="1" ht="14.25" x14ac:dyDescent="0.2">
      <c r="A32" s="669" t="s">
        <v>49</v>
      </c>
      <c r="B32" s="423">
        <v>539</v>
      </c>
      <c r="C32" s="328" t="s">
        <v>328</v>
      </c>
      <c r="D32" s="563"/>
      <c r="E32" s="564">
        <v>300</v>
      </c>
      <c r="F32" s="565" t="s">
        <v>64</v>
      </c>
      <c r="G32" s="566"/>
      <c r="H32" s="575"/>
      <c r="I32" s="323">
        <f t="shared" si="0"/>
        <v>0</v>
      </c>
      <c r="J32" s="331"/>
      <c r="K32" s="243"/>
      <c r="L32" s="332"/>
      <c r="M32" s="570"/>
      <c r="N32" s="570"/>
      <c r="O32" s="570"/>
      <c r="P32" s="570"/>
      <c r="Q32" s="570"/>
    </row>
    <row r="33" spans="1:17" s="33" customFormat="1" ht="28.5" x14ac:dyDescent="0.2">
      <c r="A33" s="669" t="s">
        <v>50</v>
      </c>
      <c r="B33" s="423">
        <v>539</v>
      </c>
      <c r="C33" s="328" t="s">
        <v>327</v>
      </c>
      <c r="D33" s="563"/>
      <c r="E33" s="564">
        <v>200</v>
      </c>
      <c r="F33" s="565" t="s">
        <v>64</v>
      </c>
      <c r="G33" s="566"/>
      <c r="H33" s="575"/>
      <c r="I33" s="323">
        <f t="shared" si="0"/>
        <v>0</v>
      </c>
      <c r="J33" s="331"/>
      <c r="K33" s="243"/>
      <c r="L33" s="332"/>
      <c r="M33" s="570"/>
      <c r="N33" s="570"/>
      <c r="O33" s="570"/>
      <c r="P33" s="570"/>
      <c r="Q33" s="570"/>
    </row>
    <row r="34" spans="1:17" s="33" customFormat="1" ht="14.25" x14ac:dyDescent="0.2">
      <c r="A34" s="669" t="s">
        <v>51</v>
      </c>
      <c r="B34" s="423">
        <v>539</v>
      </c>
      <c r="C34" s="328" t="s">
        <v>326</v>
      </c>
      <c r="D34" s="563"/>
      <c r="E34" s="564">
        <v>50</v>
      </c>
      <c r="F34" s="565" t="s">
        <v>64</v>
      </c>
      <c r="G34" s="566"/>
      <c r="H34" s="575"/>
      <c r="I34" s="323">
        <f t="shared" si="0"/>
        <v>0</v>
      </c>
      <c r="J34" s="331"/>
      <c r="K34" s="243"/>
      <c r="L34" s="332"/>
      <c r="M34" s="570"/>
      <c r="N34" s="570"/>
      <c r="O34" s="570"/>
      <c r="P34" s="570"/>
      <c r="Q34" s="570"/>
    </row>
    <row r="35" spans="1:17" s="33" customFormat="1" ht="14.25" x14ac:dyDescent="0.2">
      <c r="A35" s="669" t="s">
        <v>52</v>
      </c>
      <c r="B35" s="423">
        <v>539</v>
      </c>
      <c r="C35" s="328" t="s">
        <v>451</v>
      </c>
      <c r="D35" s="563"/>
      <c r="E35" s="573">
        <v>20</v>
      </c>
      <c r="F35" s="565" t="s">
        <v>64</v>
      </c>
      <c r="G35" s="566"/>
      <c r="H35" s="322"/>
      <c r="I35" s="323">
        <f t="shared" si="0"/>
        <v>0</v>
      </c>
      <c r="J35" s="331"/>
      <c r="K35" s="243"/>
      <c r="L35" s="332"/>
      <c r="M35" s="570"/>
      <c r="N35" s="570"/>
      <c r="O35" s="570"/>
      <c r="P35" s="570"/>
      <c r="Q35" s="570"/>
    </row>
    <row r="36" spans="1:17" s="33" customFormat="1" ht="14.25" x14ac:dyDescent="0.2">
      <c r="A36" s="669" t="s">
        <v>53</v>
      </c>
      <c r="B36" s="423">
        <v>539</v>
      </c>
      <c r="C36" s="328" t="s">
        <v>674</v>
      </c>
      <c r="D36" s="563"/>
      <c r="E36" s="573">
        <v>20</v>
      </c>
      <c r="F36" s="565" t="s">
        <v>64</v>
      </c>
      <c r="G36" s="566"/>
      <c r="H36" s="322"/>
      <c r="I36" s="323">
        <f t="shared" si="0"/>
        <v>0</v>
      </c>
      <c r="J36" s="331"/>
      <c r="K36" s="243"/>
      <c r="L36" s="332"/>
      <c r="M36" s="570"/>
      <c r="N36" s="570"/>
      <c r="O36" s="570"/>
      <c r="P36" s="570"/>
      <c r="Q36" s="570"/>
    </row>
    <row r="37" spans="1:17" s="33" customFormat="1" ht="14.25" x14ac:dyDescent="0.2">
      <c r="A37" s="669" t="s">
        <v>54</v>
      </c>
      <c r="B37" s="423">
        <v>539</v>
      </c>
      <c r="C37" s="328" t="s">
        <v>713</v>
      </c>
      <c r="D37" s="563"/>
      <c r="E37" s="573">
        <v>20</v>
      </c>
      <c r="F37" s="565" t="s">
        <v>64</v>
      </c>
      <c r="G37" s="566"/>
      <c r="H37" s="322"/>
      <c r="I37" s="323">
        <f t="shared" si="0"/>
        <v>0</v>
      </c>
      <c r="J37" s="331"/>
      <c r="K37" s="243"/>
      <c r="L37" s="332"/>
      <c r="M37" s="570"/>
      <c r="N37" s="570"/>
      <c r="O37" s="570"/>
      <c r="P37" s="570"/>
      <c r="Q37" s="570"/>
    </row>
    <row r="38" spans="1:17" s="33" customFormat="1" ht="14.25" x14ac:dyDescent="0.2">
      <c r="A38" s="669" t="s">
        <v>55</v>
      </c>
      <c r="B38" s="423">
        <v>539</v>
      </c>
      <c r="C38" s="328" t="s">
        <v>714</v>
      </c>
      <c r="D38" s="563"/>
      <c r="E38" s="573">
        <v>20</v>
      </c>
      <c r="F38" s="565" t="s">
        <v>64</v>
      </c>
      <c r="G38" s="566"/>
      <c r="H38" s="322"/>
      <c r="I38" s="323">
        <f t="shared" si="0"/>
        <v>0</v>
      </c>
      <c r="J38" s="331"/>
      <c r="K38" s="243"/>
      <c r="L38" s="332"/>
      <c r="M38" s="570"/>
      <c r="N38" s="570"/>
      <c r="O38" s="570"/>
      <c r="P38" s="570"/>
      <c r="Q38" s="570"/>
    </row>
    <row r="39" spans="1:17" s="33" customFormat="1" ht="14.25" x14ac:dyDescent="0.2">
      <c r="A39" s="669" t="s">
        <v>56</v>
      </c>
      <c r="B39" s="565">
        <v>500</v>
      </c>
      <c r="C39" s="328" t="s">
        <v>456</v>
      </c>
      <c r="D39" s="576"/>
      <c r="E39" s="564">
        <v>320</v>
      </c>
      <c r="F39" s="245" t="s">
        <v>64</v>
      </c>
      <c r="G39" s="566"/>
      <c r="H39" s="322"/>
      <c r="I39" s="323">
        <f t="shared" si="0"/>
        <v>0</v>
      </c>
      <c r="J39" s="331"/>
      <c r="K39" s="243"/>
      <c r="L39" s="332"/>
      <c r="M39" s="570"/>
      <c r="N39" s="570"/>
      <c r="O39" s="570"/>
      <c r="P39" s="570"/>
      <c r="Q39" s="570"/>
    </row>
    <row r="40" spans="1:17" s="33" customFormat="1" ht="14.25" x14ac:dyDescent="0.2">
      <c r="A40" s="669" t="s">
        <v>57</v>
      </c>
      <c r="B40" s="565">
        <v>537</v>
      </c>
      <c r="C40" s="429" t="s">
        <v>812</v>
      </c>
      <c r="D40" s="576"/>
      <c r="E40" s="564">
        <v>130</v>
      </c>
      <c r="F40" s="565" t="s">
        <v>41</v>
      </c>
      <c r="G40" s="566"/>
      <c r="H40" s="322"/>
      <c r="I40" s="323">
        <f t="shared" si="0"/>
        <v>0</v>
      </c>
      <c r="J40" s="331"/>
      <c r="K40" s="243"/>
      <c r="L40" s="332"/>
      <c r="M40" s="570"/>
      <c r="N40" s="570"/>
      <c r="O40" s="570"/>
      <c r="P40" s="570"/>
      <c r="Q40" s="570"/>
    </row>
    <row r="41" spans="1:17" s="33" customFormat="1" ht="14.25" x14ac:dyDescent="0.2">
      <c r="A41" s="669" t="s">
        <v>59</v>
      </c>
      <c r="B41" s="565">
        <v>537</v>
      </c>
      <c r="C41" s="429" t="s">
        <v>813</v>
      </c>
      <c r="D41" s="576"/>
      <c r="E41" s="564">
        <v>130</v>
      </c>
      <c r="F41" s="565" t="s">
        <v>41</v>
      </c>
      <c r="G41" s="566"/>
      <c r="H41" s="322"/>
      <c r="I41" s="323">
        <f t="shared" si="0"/>
        <v>0</v>
      </c>
      <c r="J41" s="331"/>
      <c r="K41" s="243"/>
      <c r="L41" s="332"/>
      <c r="M41" s="570"/>
      <c r="N41" s="570"/>
      <c r="O41" s="570"/>
      <c r="P41" s="570"/>
      <c r="Q41" s="570"/>
    </row>
    <row r="42" spans="1:17" s="33" customFormat="1" ht="14.25" x14ac:dyDescent="0.2">
      <c r="A42" s="669" t="s">
        <v>60</v>
      </c>
      <c r="B42" s="565">
        <v>537</v>
      </c>
      <c r="C42" s="429" t="s">
        <v>814</v>
      </c>
      <c r="D42" s="576"/>
      <c r="E42" s="564">
        <v>130</v>
      </c>
      <c r="F42" s="565" t="s">
        <v>41</v>
      </c>
      <c r="G42" s="566"/>
      <c r="H42" s="322"/>
      <c r="I42" s="323">
        <f t="shared" si="0"/>
        <v>0</v>
      </c>
      <c r="J42" s="331"/>
      <c r="K42" s="243"/>
      <c r="L42" s="332"/>
      <c r="M42" s="570"/>
      <c r="N42" s="570"/>
      <c r="O42" s="570"/>
      <c r="P42" s="570"/>
      <c r="Q42" s="570"/>
    </row>
    <row r="43" spans="1:17" s="33" customFormat="1" ht="28.5" x14ac:dyDescent="0.2">
      <c r="A43" s="669" t="s">
        <v>61</v>
      </c>
      <c r="B43" s="565">
        <v>537</v>
      </c>
      <c r="C43" s="429" t="s">
        <v>815</v>
      </c>
      <c r="D43" s="576"/>
      <c r="E43" s="564">
        <v>130</v>
      </c>
      <c r="F43" s="565" t="s">
        <v>41</v>
      </c>
      <c r="G43" s="566"/>
      <c r="H43" s="322"/>
      <c r="I43" s="323">
        <f t="shared" si="0"/>
        <v>0</v>
      </c>
      <c r="J43" s="322"/>
      <c r="K43" s="243"/>
      <c r="L43" s="332"/>
      <c r="M43" s="570"/>
      <c r="N43" s="570"/>
      <c r="O43" s="570"/>
      <c r="P43" s="570"/>
      <c r="Q43" s="570"/>
    </row>
    <row r="44" spans="1:17" s="33" customFormat="1" ht="14.25" x14ac:dyDescent="0.2">
      <c r="A44" s="669" t="s">
        <v>62</v>
      </c>
      <c r="B44" s="565">
        <v>537</v>
      </c>
      <c r="C44" s="429" t="s">
        <v>816</v>
      </c>
      <c r="D44" s="576"/>
      <c r="E44" s="564">
        <v>390</v>
      </c>
      <c r="F44" s="565" t="s">
        <v>41</v>
      </c>
      <c r="G44" s="566"/>
      <c r="H44" s="322"/>
      <c r="I44" s="323">
        <f t="shared" si="0"/>
        <v>0</v>
      </c>
      <c r="J44" s="331"/>
      <c r="K44" s="243"/>
      <c r="L44" s="332"/>
      <c r="M44" s="570"/>
      <c r="N44" s="570"/>
      <c r="O44" s="570"/>
      <c r="P44" s="570"/>
      <c r="Q44" s="570"/>
    </row>
    <row r="45" spans="1:17" s="33" customFormat="1" ht="14.25" x14ac:dyDescent="0.2">
      <c r="A45" s="669" t="s">
        <v>63</v>
      </c>
      <c r="B45" s="565">
        <v>537</v>
      </c>
      <c r="C45" s="328" t="s">
        <v>817</v>
      </c>
      <c r="D45" s="576"/>
      <c r="E45" s="564">
        <v>390</v>
      </c>
      <c r="F45" s="565" t="s">
        <v>41</v>
      </c>
      <c r="G45" s="566"/>
      <c r="H45" s="322"/>
      <c r="I45" s="323">
        <f t="shared" si="0"/>
        <v>0</v>
      </c>
      <c r="J45" s="331"/>
      <c r="K45" s="243"/>
      <c r="L45" s="332"/>
      <c r="M45" s="570"/>
      <c r="N45" s="570"/>
      <c r="O45" s="570"/>
      <c r="P45" s="570"/>
      <c r="Q45" s="570"/>
    </row>
    <row r="46" spans="1:17" s="33" customFormat="1" ht="14.25" x14ac:dyDescent="0.2">
      <c r="A46" s="669" t="s">
        <v>65</v>
      </c>
      <c r="B46" s="565">
        <v>564</v>
      </c>
      <c r="C46" s="429" t="s">
        <v>818</v>
      </c>
      <c r="D46" s="576"/>
      <c r="E46" s="564">
        <v>780</v>
      </c>
      <c r="F46" s="565" t="s">
        <v>41</v>
      </c>
      <c r="G46" s="566"/>
      <c r="H46" s="322"/>
      <c r="I46" s="323">
        <f t="shared" si="0"/>
        <v>0</v>
      </c>
      <c r="J46" s="331"/>
      <c r="K46" s="243"/>
      <c r="L46" s="332"/>
      <c r="M46" s="570"/>
      <c r="N46" s="570"/>
      <c r="O46" s="570"/>
      <c r="P46" s="570"/>
      <c r="Q46" s="570"/>
    </row>
    <row r="47" spans="1:17" s="33" customFormat="1" ht="14.25" x14ac:dyDescent="0.2">
      <c r="A47" s="669" t="s">
        <v>66</v>
      </c>
      <c r="B47" s="565">
        <v>537</v>
      </c>
      <c r="C47" s="429" t="s">
        <v>819</v>
      </c>
      <c r="D47" s="576"/>
      <c r="E47" s="244">
        <v>1000</v>
      </c>
      <c r="F47" s="565" t="s">
        <v>41</v>
      </c>
      <c r="G47" s="566"/>
      <c r="H47" s="322"/>
      <c r="I47" s="323">
        <f t="shared" si="0"/>
        <v>0</v>
      </c>
      <c r="J47" s="331"/>
      <c r="K47" s="243"/>
      <c r="L47" s="332"/>
      <c r="M47" s="570"/>
      <c r="N47" s="570"/>
      <c r="O47" s="570"/>
      <c r="P47" s="570"/>
      <c r="Q47" s="570"/>
    </row>
    <row r="48" spans="1:17" s="33" customFormat="1" ht="14.25" x14ac:dyDescent="0.2">
      <c r="A48" s="669" t="s">
        <v>67</v>
      </c>
      <c r="B48" s="565">
        <v>537</v>
      </c>
      <c r="C48" s="328" t="s">
        <v>820</v>
      </c>
      <c r="D48" s="576"/>
      <c r="E48" s="244">
        <v>260</v>
      </c>
      <c r="F48" s="565" t="s">
        <v>41</v>
      </c>
      <c r="G48" s="566"/>
      <c r="H48" s="322"/>
      <c r="I48" s="323">
        <f t="shared" si="0"/>
        <v>0</v>
      </c>
      <c r="J48" s="331"/>
      <c r="K48" s="243"/>
      <c r="L48" s="332"/>
      <c r="M48" s="570"/>
      <c r="N48" s="570"/>
      <c r="O48" s="570"/>
      <c r="P48" s="570"/>
      <c r="Q48" s="570"/>
    </row>
    <row r="49" spans="1:17" s="33" customFormat="1" ht="14.25" x14ac:dyDescent="0.2">
      <c r="A49" s="669" t="s">
        <v>69</v>
      </c>
      <c r="B49" s="565">
        <v>537</v>
      </c>
      <c r="C49" s="328" t="s">
        <v>821</v>
      </c>
      <c r="D49" s="576"/>
      <c r="E49" s="244">
        <v>260</v>
      </c>
      <c r="F49" s="565" t="s">
        <v>41</v>
      </c>
      <c r="G49" s="566"/>
      <c r="H49" s="322"/>
      <c r="I49" s="323">
        <f t="shared" si="0"/>
        <v>0</v>
      </c>
      <c r="J49" s="331"/>
      <c r="K49" s="243"/>
      <c r="L49" s="332"/>
      <c r="M49" s="570"/>
      <c r="N49" s="570"/>
      <c r="O49" s="570"/>
      <c r="P49" s="570"/>
      <c r="Q49" s="570"/>
    </row>
    <row r="50" spans="1:17" s="33" customFormat="1" ht="14.25" x14ac:dyDescent="0.2">
      <c r="A50" s="669" t="s">
        <v>71</v>
      </c>
      <c r="B50" s="565">
        <v>537</v>
      </c>
      <c r="C50" s="328" t="s">
        <v>822</v>
      </c>
      <c r="D50" s="576"/>
      <c r="E50" s="244">
        <v>390</v>
      </c>
      <c r="F50" s="565" t="s">
        <v>41</v>
      </c>
      <c r="G50" s="566"/>
      <c r="H50" s="322"/>
      <c r="I50" s="323">
        <f t="shared" si="0"/>
        <v>0</v>
      </c>
      <c r="J50" s="331"/>
      <c r="K50" s="243"/>
      <c r="L50" s="332"/>
      <c r="M50" s="570"/>
      <c r="N50" s="570"/>
      <c r="O50" s="570"/>
      <c r="P50" s="570"/>
      <c r="Q50" s="570"/>
    </row>
    <row r="51" spans="1:17" s="33" customFormat="1" ht="14.25" x14ac:dyDescent="0.2">
      <c r="A51" s="669" t="s">
        <v>72</v>
      </c>
      <c r="B51" s="565">
        <v>537</v>
      </c>
      <c r="C51" s="328" t="s">
        <v>823</v>
      </c>
      <c r="D51" s="576"/>
      <c r="E51" s="244">
        <v>500</v>
      </c>
      <c r="F51" s="565" t="s">
        <v>41</v>
      </c>
      <c r="G51" s="566"/>
      <c r="H51" s="322"/>
      <c r="I51" s="323">
        <f t="shared" si="0"/>
        <v>0</v>
      </c>
      <c r="J51" s="331"/>
      <c r="K51" s="243"/>
      <c r="L51" s="332"/>
      <c r="M51" s="570"/>
      <c r="N51" s="570"/>
      <c r="O51" s="570"/>
      <c r="P51" s="570"/>
      <c r="Q51" s="570"/>
    </row>
    <row r="52" spans="1:17" s="33" customFormat="1" ht="14.25" x14ac:dyDescent="0.2">
      <c r="A52" s="669" t="s">
        <v>73</v>
      </c>
      <c r="B52" s="565">
        <v>537</v>
      </c>
      <c r="C52" s="328" t="s">
        <v>824</v>
      </c>
      <c r="D52" s="576"/>
      <c r="E52" s="244">
        <v>780</v>
      </c>
      <c r="F52" s="565" t="s">
        <v>41</v>
      </c>
      <c r="G52" s="566"/>
      <c r="H52" s="322"/>
      <c r="I52" s="323">
        <f t="shared" si="0"/>
        <v>0</v>
      </c>
      <c r="J52" s="331"/>
      <c r="K52" s="243"/>
      <c r="L52" s="332"/>
      <c r="M52" s="570"/>
      <c r="N52" s="570"/>
      <c r="O52" s="570"/>
      <c r="P52" s="570"/>
      <c r="Q52" s="570"/>
    </row>
    <row r="53" spans="1:17" s="33" customFormat="1" ht="14.25" x14ac:dyDescent="0.2">
      <c r="A53" s="669" t="s">
        <v>74</v>
      </c>
      <c r="B53" s="565">
        <v>537</v>
      </c>
      <c r="C53" s="429" t="s">
        <v>825</v>
      </c>
      <c r="D53" s="576"/>
      <c r="E53" s="244">
        <v>260</v>
      </c>
      <c r="F53" s="565" t="s">
        <v>41</v>
      </c>
      <c r="G53" s="566"/>
      <c r="H53" s="322"/>
      <c r="I53" s="323">
        <f t="shared" si="0"/>
        <v>0</v>
      </c>
      <c r="J53" s="331"/>
      <c r="K53" s="243"/>
      <c r="L53" s="332"/>
      <c r="M53" s="570"/>
      <c r="N53" s="570"/>
      <c r="O53" s="570"/>
      <c r="P53" s="570"/>
      <c r="Q53" s="570"/>
    </row>
    <row r="54" spans="1:17" s="33" customFormat="1" ht="14.25" x14ac:dyDescent="0.2">
      <c r="A54" s="669" t="s">
        <v>75</v>
      </c>
      <c r="B54" s="565">
        <v>537</v>
      </c>
      <c r="C54" s="439" t="s">
        <v>826</v>
      </c>
      <c r="D54" s="576"/>
      <c r="E54" s="244">
        <v>520</v>
      </c>
      <c r="F54" s="565" t="s">
        <v>41</v>
      </c>
      <c r="G54" s="566"/>
      <c r="H54" s="322"/>
      <c r="I54" s="323">
        <f t="shared" si="0"/>
        <v>0</v>
      </c>
      <c r="J54" s="331"/>
      <c r="K54" s="243"/>
      <c r="L54" s="332"/>
      <c r="M54" s="570"/>
      <c r="N54" s="570"/>
      <c r="O54" s="570"/>
      <c r="P54" s="570"/>
      <c r="Q54" s="570"/>
    </row>
    <row r="55" spans="1:17" s="33" customFormat="1" ht="14.25" x14ac:dyDescent="0.2">
      <c r="A55" s="669" t="s">
        <v>76</v>
      </c>
      <c r="B55" s="565">
        <v>537</v>
      </c>
      <c r="C55" s="328" t="s">
        <v>827</v>
      </c>
      <c r="D55" s="576"/>
      <c r="E55" s="244">
        <v>520</v>
      </c>
      <c r="F55" s="565" t="s">
        <v>41</v>
      </c>
      <c r="G55" s="566"/>
      <c r="H55" s="322"/>
      <c r="I55" s="323">
        <f t="shared" si="0"/>
        <v>0</v>
      </c>
      <c r="J55" s="331"/>
      <c r="K55" s="243"/>
      <c r="L55" s="332"/>
      <c r="M55" s="570"/>
      <c r="N55" s="570"/>
      <c r="O55" s="570"/>
      <c r="P55" s="570"/>
      <c r="Q55" s="570"/>
    </row>
    <row r="56" spans="1:17" s="33" customFormat="1" ht="14.25" x14ac:dyDescent="0.2">
      <c r="A56" s="669" t="s">
        <v>77</v>
      </c>
      <c r="B56" s="565">
        <v>537</v>
      </c>
      <c r="C56" s="429" t="s">
        <v>828</v>
      </c>
      <c r="D56" s="576"/>
      <c r="E56" s="244">
        <v>390</v>
      </c>
      <c r="F56" s="565" t="s">
        <v>41</v>
      </c>
      <c r="G56" s="566"/>
      <c r="H56" s="322"/>
      <c r="I56" s="323">
        <f t="shared" si="0"/>
        <v>0</v>
      </c>
      <c r="J56" s="331"/>
      <c r="K56" s="243"/>
      <c r="L56" s="332"/>
      <c r="M56" s="570"/>
      <c r="N56" s="570"/>
      <c r="O56" s="570"/>
      <c r="P56" s="570"/>
      <c r="Q56" s="570"/>
    </row>
    <row r="57" spans="1:17" s="33" customFormat="1" ht="14.25" x14ac:dyDescent="0.2">
      <c r="A57" s="669" t="s">
        <v>78</v>
      </c>
      <c r="B57" s="565">
        <v>537</v>
      </c>
      <c r="C57" s="328" t="s">
        <v>829</v>
      </c>
      <c r="D57" s="576"/>
      <c r="E57" s="244">
        <v>1800</v>
      </c>
      <c r="F57" s="565" t="s">
        <v>41</v>
      </c>
      <c r="G57" s="566"/>
      <c r="H57" s="322"/>
      <c r="I57" s="323">
        <f t="shared" si="0"/>
        <v>0</v>
      </c>
      <c r="J57" s="331"/>
      <c r="K57" s="243"/>
      <c r="L57" s="332"/>
      <c r="M57" s="570"/>
      <c r="N57" s="570"/>
      <c r="O57" s="570"/>
      <c r="P57" s="570"/>
      <c r="Q57" s="570"/>
    </row>
    <row r="58" spans="1:17" s="33" customFormat="1" ht="14.25" x14ac:dyDescent="0.2">
      <c r="A58" s="669" t="s">
        <v>79</v>
      </c>
      <c r="B58" s="565">
        <v>537</v>
      </c>
      <c r="C58" s="328" t="s">
        <v>830</v>
      </c>
      <c r="D58" s="576"/>
      <c r="E58" s="244">
        <v>390</v>
      </c>
      <c r="F58" s="565" t="s">
        <v>41</v>
      </c>
      <c r="G58" s="566"/>
      <c r="H58" s="322"/>
      <c r="I58" s="323">
        <f t="shared" si="0"/>
        <v>0</v>
      </c>
      <c r="J58" s="718"/>
      <c r="K58" s="243"/>
      <c r="L58" s="332"/>
      <c r="M58" s="570"/>
      <c r="N58" s="570"/>
      <c r="O58" s="570"/>
      <c r="P58" s="570"/>
      <c r="Q58" s="570"/>
    </row>
    <row r="59" spans="1:17" s="33" customFormat="1" ht="28.5" x14ac:dyDescent="0.2">
      <c r="A59" s="669" t="s">
        <v>80</v>
      </c>
      <c r="B59" s="565"/>
      <c r="C59" s="328" t="s">
        <v>831</v>
      </c>
      <c r="D59" s="576"/>
      <c r="E59" s="244">
        <v>120</v>
      </c>
      <c r="F59" s="565" t="s">
        <v>41</v>
      </c>
      <c r="G59" s="566"/>
      <c r="H59" s="575"/>
      <c r="I59" s="323">
        <f t="shared" si="0"/>
        <v>0</v>
      </c>
      <c r="J59" s="718"/>
      <c r="K59" s="243"/>
      <c r="L59" s="332"/>
      <c r="M59" s="570"/>
      <c r="N59" s="570"/>
      <c r="O59" s="570"/>
      <c r="P59" s="570"/>
      <c r="Q59" s="570"/>
    </row>
    <row r="60" spans="1:17" s="33" customFormat="1" ht="15" thickBot="1" x14ac:dyDescent="0.25">
      <c r="A60" s="669" t="s">
        <v>81</v>
      </c>
      <c r="B60" s="565"/>
      <c r="C60" s="328" t="s">
        <v>832</v>
      </c>
      <c r="D60" s="576"/>
      <c r="E60" s="244">
        <v>120</v>
      </c>
      <c r="F60" s="565" t="s">
        <v>41</v>
      </c>
      <c r="G60" s="566"/>
      <c r="H60" s="575"/>
      <c r="I60" s="323">
        <f t="shared" si="0"/>
        <v>0</v>
      </c>
      <c r="J60" s="718"/>
      <c r="K60" s="243"/>
      <c r="L60" s="332"/>
      <c r="M60" s="570"/>
      <c r="N60" s="570"/>
      <c r="O60" s="570"/>
      <c r="P60" s="570"/>
      <c r="Q60" s="570"/>
    </row>
    <row r="61" spans="1:17" s="20" customFormat="1" ht="15.75" thickBot="1" x14ac:dyDescent="0.3">
      <c r="A61" s="670" t="s">
        <v>91</v>
      </c>
      <c r="B61" s="42"/>
      <c r="C61" s="41"/>
      <c r="D61" s="66"/>
      <c r="E61" s="42"/>
      <c r="F61" s="48"/>
      <c r="G61" s="134"/>
      <c r="H61" s="577"/>
      <c r="I61" s="57">
        <f>SUM(I16:I60)</f>
        <v>0</v>
      </c>
      <c r="J61" s="222">
        <f>SUM(J16:J58)</f>
        <v>0</v>
      </c>
      <c r="K61" s="222">
        <f>SUM(K16:K58)</f>
        <v>0</v>
      </c>
      <c r="L61" s="222">
        <f>SUM(L16:L58)</f>
        <v>0</v>
      </c>
      <c r="M61" s="60"/>
      <c r="N61" s="60"/>
      <c r="O61" s="60"/>
      <c r="P61" s="60"/>
      <c r="Q61" s="60"/>
    </row>
    <row r="62" spans="1:17" s="12" customFormat="1" ht="14.25" x14ac:dyDescent="0.2">
      <c r="A62" s="671"/>
      <c r="B62" s="265"/>
      <c r="C62" s="59"/>
      <c r="D62" s="59"/>
      <c r="E62" s="502" t="s">
        <v>372</v>
      </c>
      <c r="F62" s="503"/>
      <c r="G62" s="504"/>
      <c r="H62" s="545"/>
      <c r="I62" s="506"/>
      <c r="J62" s="88" t="s">
        <v>590</v>
      </c>
      <c r="K62" s="59"/>
      <c r="L62" s="59"/>
      <c r="M62" s="59"/>
      <c r="N62" s="59"/>
      <c r="O62" s="59"/>
      <c r="P62" s="59"/>
      <c r="Q62" s="59"/>
    </row>
    <row r="63" spans="1:17" s="12" customFormat="1" ht="14.25" x14ac:dyDescent="0.2">
      <c r="A63" s="671"/>
      <c r="B63" s="265"/>
      <c r="C63" s="59"/>
      <c r="D63" s="59"/>
      <c r="E63" s="507" t="s">
        <v>373</v>
      </c>
      <c r="F63" s="508"/>
      <c r="G63" s="509"/>
      <c r="H63" s="548"/>
      <c r="I63" s="511"/>
      <c r="J63" s="59"/>
      <c r="K63" s="59"/>
      <c r="L63" s="59"/>
      <c r="M63" s="59"/>
      <c r="N63" s="59"/>
      <c r="O63" s="59"/>
      <c r="P63" s="59"/>
      <c r="Q63" s="59"/>
    </row>
    <row r="64" spans="1:17" s="12" customFormat="1" ht="15.75" thickBot="1" x14ac:dyDescent="0.3">
      <c r="A64" s="671"/>
      <c r="B64" s="265"/>
      <c r="C64" s="59"/>
      <c r="D64" s="59"/>
      <c r="E64" s="512" t="s">
        <v>92</v>
      </c>
      <c r="F64" s="578"/>
      <c r="G64" s="514"/>
      <c r="H64" s="515"/>
      <c r="I64" s="516">
        <f>+I61+I62+I63</f>
        <v>0</v>
      </c>
      <c r="J64" s="59"/>
      <c r="K64" s="59"/>
      <c r="L64" s="59"/>
      <c r="M64" s="59"/>
      <c r="N64" s="59"/>
      <c r="O64" s="59"/>
      <c r="P64" s="59"/>
      <c r="Q64" s="59"/>
    </row>
    <row r="65" spans="1:17" s="12" customFormat="1" ht="15" x14ac:dyDescent="0.25">
      <c r="A65" s="671"/>
      <c r="B65" s="265"/>
      <c r="C65" s="59"/>
      <c r="D65" s="59"/>
      <c r="E65" s="579"/>
      <c r="F65" s="580"/>
      <c r="G65" s="31"/>
      <c r="H65" s="127"/>
      <c r="I65" s="127"/>
      <c r="J65" s="59"/>
      <c r="K65" s="59"/>
      <c r="L65" s="59"/>
      <c r="M65" s="59"/>
      <c r="N65" s="59"/>
      <c r="O65" s="59"/>
      <c r="P65" s="59"/>
      <c r="Q65" s="59"/>
    </row>
    <row r="66" spans="1:17" s="12" customFormat="1" ht="15" x14ac:dyDescent="0.25">
      <c r="A66" s="672" t="s">
        <v>675</v>
      </c>
      <c r="B66" s="265"/>
      <c r="C66" s="59"/>
      <c r="D66" s="59"/>
      <c r="E66" s="579"/>
      <c r="F66" s="580"/>
      <c r="G66" s="31"/>
      <c r="H66" s="127"/>
      <c r="I66" s="127"/>
      <c r="J66" s="59"/>
      <c r="K66" s="59"/>
      <c r="L66" s="59"/>
      <c r="M66" s="59"/>
      <c r="N66" s="59"/>
      <c r="O66" s="59"/>
      <c r="P66" s="59"/>
      <c r="Q66" s="59"/>
    </row>
    <row r="67" spans="1:17" s="12" customFormat="1" ht="15" x14ac:dyDescent="0.25">
      <c r="A67" s="673" t="s">
        <v>579</v>
      </c>
      <c r="B67" s="264"/>
      <c r="C67" s="263"/>
      <c r="D67" s="26"/>
      <c r="E67" s="265"/>
      <c r="F67" s="30"/>
      <c r="G67" s="28"/>
      <c r="H67" s="29"/>
      <c r="I67" s="123"/>
    </row>
    <row r="68" spans="1:17" s="12" customFormat="1" ht="14.25" x14ac:dyDescent="0.2">
      <c r="A68" s="674" t="s">
        <v>585</v>
      </c>
      <c r="B68" s="267"/>
      <c r="C68" s="266"/>
      <c r="D68" s="26"/>
      <c r="E68" s="265"/>
      <c r="F68" s="30"/>
      <c r="G68" s="28"/>
      <c r="H68" s="29"/>
      <c r="I68" s="123"/>
    </row>
    <row r="69" spans="1:17" s="12" customFormat="1" ht="14.25" x14ac:dyDescent="0.2">
      <c r="A69" s="674" t="s">
        <v>580</v>
      </c>
      <c r="B69" s="267"/>
      <c r="C69" s="266"/>
      <c r="D69" s="268"/>
      <c r="E69" s="267"/>
      <c r="F69" s="269"/>
      <c r="G69" s="270"/>
      <c r="H69" s="271"/>
      <c r="I69" s="272"/>
      <c r="J69" s="266"/>
      <c r="K69" s="266"/>
    </row>
    <row r="70" spans="1:17" s="12" customFormat="1" ht="14.25" x14ac:dyDescent="0.2">
      <c r="A70" s="674" t="s">
        <v>581</v>
      </c>
      <c r="B70" s="267"/>
      <c r="C70" s="266"/>
      <c r="D70" s="268"/>
      <c r="E70" s="267"/>
      <c r="F70" s="269"/>
      <c r="G70" s="270"/>
      <c r="H70" s="271"/>
      <c r="I70" s="272"/>
      <c r="J70" s="266"/>
      <c r="K70" s="266"/>
    </row>
    <row r="71" spans="1:17" s="12" customFormat="1" ht="14.25" x14ac:dyDescent="0.2">
      <c r="A71" s="674" t="s">
        <v>718</v>
      </c>
      <c r="B71" s="267"/>
      <c r="C71" s="266"/>
      <c r="D71" s="268"/>
      <c r="E71" s="267"/>
      <c r="F71" s="269"/>
      <c r="G71" s="270"/>
      <c r="H71" s="271"/>
      <c r="I71" s="272"/>
      <c r="J71" s="266"/>
      <c r="K71" s="266"/>
    </row>
    <row r="72" spans="1:17" s="12" customFormat="1" ht="14.25" x14ac:dyDescent="0.2">
      <c r="A72" s="674" t="s">
        <v>583</v>
      </c>
      <c r="B72" s="267"/>
      <c r="C72" s="266"/>
      <c r="D72" s="268"/>
      <c r="E72" s="267"/>
      <c r="F72" s="269"/>
      <c r="G72" s="270"/>
      <c r="H72" s="271"/>
      <c r="I72" s="272"/>
      <c r="J72" s="266"/>
      <c r="K72" s="266"/>
    </row>
    <row r="73" spans="1:17" s="581" customFormat="1" ht="14.25" x14ac:dyDescent="0.2">
      <c r="A73" s="710" t="s">
        <v>587</v>
      </c>
      <c r="B73" s="689"/>
      <c r="C73" s="688"/>
      <c r="D73" s="690"/>
      <c r="E73" s="689"/>
      <c r="F73" s="691"/>
      <c r="G73" s="692"/>
      <c r="H73" s="693"/>
      <c r="I73" s="694"/>
      <c r="J73" s="688"/>
      <c r="K73" s="688"/>
    </row>
    <row r="74" spans="1:17" s="12" customFormat="1" ht="14.25" x14ac:dyDescent="0.2">
      <c r="A74" s="675" t="s">
        <v>588</v>
      </c>
      <c r="B74" s="275"/>
      <c r="C74" s="274"/>
      <c r="D74" s="276"/>
      <c r="E74" s="275"/>
      <c r="F74" s="277"/>
      <c r="G74" s="278"/>
      <c r="H74" s="279"/>
      <c r="I74" s="280"/>
      <c r="J74" s="274"/>
      <c r="K74" s="274"/>
    </row>
    <row r="75" spans="1:17" s="12" customFormat="1" ht="14.25" x14ac:dyDescent="0.2">
      <c r="A75" s="674" t="s">
        <v>584</v>
      </c>
      <c r="B75" s="265"/>
      <c r="D75" s="282"/>
      <c r="E75" s="283"/>
      <c r="F75" s="30"/>
      <c r="G75" s="28"/>
      <c r="H75" s="29"/>
      <c r="I75" s="123"/>
    </row>
    <row r="76" spans="1:17" s="12" customFormat="1" ht="15" x14ac:dyDescent="0.25">
      <c r="A76" s="671"/>
      <c r="B76" s="265"/>
      <c r="C76" s="59"/>
      <c r="D76" s="59"/>
      <c r="E76" s="579"/>
      <c r="F76" s="580"/>
      <c r="G76" s="31"/>
      <c r="H76" s="127"/>
      <c r="I76" s="127"/>
      <c r="J76" s="59"/>
      <c r="K76" s="59"/>
      <c r="L76" s="59"/>
      <c r="M76" s="59"/>
      <c r="N76" s="59"/>
      <c r="O76" s="59"/>
      <c r="P76" s="59"/>
      <c r="Q76" s="59"/>
    </row>
    <row r="77" spans="1:17" s="12" customFormat="1" ht="15" x14ac:dyDescent="0.25">
      <c r="A77" s="676" t="s">
        <v>93</v>
      </c>
      <c r="B77" s="265"/>
      <c r="E77" s="265"/>
      <c r="F77" s="30"/>
      <c r="G77" s="122"/>
      <c r="H77" s="123"/>
      <c r="I77" s="287"/>
      <c r="J77" s="59"/>
      <c r="K77" s="59"/>
      <c r="L77" s="59"/>
      <c r="M77" s="59"/>
      <c r="N77" s="59"/>
      <c r="O77" s="59"/>
      <c r="P77" s="59"/>
      <c r="Q77" s="59"/>
    </row>
    <row r="78" spans="1:17" s="12" customFormat="1" ht="15" x14ac:dyDescent="0.25">
      <c r="A78" s="676" t="s">
        <v>496</v>
      </c>
      <c r="E78" s="582"/>
      <c r="F78" s="583"/>
      <c r="G78" s="584"/>
      <c r="I78" s="52"/>
      <c r="J78" s="59"/>
      <c r="K78" s="59"/>
      <c r="L78" s="59"/>
      <c r="M78" s="59"/>
      <c r="N78" s="59"/>
      <c r="O78" s="59"/>
      <c r="P78" s="59"/>
      <c r="Q78" s="59"/>
    </row>
    <row r="79" spans="1:17" s="12" customFormat="1" ht="15" x14ac:dyDescent="0.25">
      <c r="A79" s="676" t="s">
        <v>568</v>
      </c>
      <c r="E79" s="582"/>
      <c r="F79" s="583"/>
      <c r="G79" s="584"/>
      <c r="I79" s="52"/>
      <c r="J79" s="59"/>
      <c r="K79" s="59"/>
      <c r="L79" s="59"/>
      <c r="M79" s="59"/>
      <c r="N79" s="59"/>
      <c r="O79" s="59"/>
      <c r="P79" s="59"/>
      <c r="Q79" s="59"/>
    </row>
    <row r="80" spans="1:17" s="12" customFormat="1" ht="15" x14ac:dyDescent="0.25">
      <c r="A80" s="676" t="s">
        <v>672</v>
      </c>
      <c r="E80" s="582"/>
      <c r="F80" s="583"/>
      <c r="G80" s="584"/>
      <c r="I80" s="52"/>
      <c r="J80" s="59"/>
      <c r="K80" s="59"/>
      <c r="L80" s="59"/>
      <c r="M80" s="59"/>
      <c r="N80" s="59"/>
      <c r="O80" s="59"/>
      <c r="P80" s="59"/>
      <c r="Q80" s="59"/>
    </row>
    <row r="81" spans="1:17" s="12" customFormat="1" ht="15" x14ac:dyDescent="0.25">
      <c r="A81" s="676" t="s">
        <v>719</v>
      </c>
      <c r="E81" s="582"/>
      <c r="F81" s="583"/>
      <c r="G81" s="584"/>
      <c r="I81" s="52"/>
      <c r="J81" s="59"/>
      <c r="K81" s="59"/>
      <c r="L81" s="59"/>
      <c r="M81" s="59"/>
      <c r="N81" s="59"/>
      <c r="O81" s="59"/>
      <c r="P81" s="59"/>
      <c r="Q81" s="59"/>
    </row>
    <row r="82" spans="1:17" s="12" customFormat="1" ht="14.25" x14ac:dyDescent="0.2">
      <c r="A82" s="671" t="s">
        <v>113</v>
      </c>
      <c r="B82" s="265"/>
      <c r="E82" s="265"/>
      <c r="F82" s="30"/>
      <c r="G82" s="122"/>
      <c r="H82" s="123"/>
      <c r="I82" s="287"/>
      <c r="J82" s="59"/>
      <c r="K82" s="59"/>
      <c r="L82" s="59"/>
      <c r="M82" s="59"/>
      <c r="N82" s="59"/>
      <c r="O82" s="59"/>
      <c r="P82" s="59"/>
      <c r="Q82" s="59"/>
    </row>
    <row r="83" spans="1:17" s="12" customFormat="1" ht="15" x14ac:dyDescent="0.25">
      <c r="A83" s="671" t="s">
        <v>604</v>
      </c>
      <c r="B83" s="265"/>
      <c r="E83" s="265"/>
      <c r="F83" s="30"/>
      <c r="G83" s="122"/>
      <c r="H83" s="123"/>
      <c r="I83" s="287"/>
      <c r="J83" s="59"/>
      <c r="K83" s="59"/>
      <c r="L83" s="59"/>
      <c r="M83" s="59"/>
      <c r="N83" s="59"/>
      <c r="O83" s="59"/>
      <c r="P83" s="59"/>
      <c r="Q83" s="59"/>
    </row>
    <row r="84" spans="1:17" s="12" customFormat="1" ht="14.25" x14ac:dyDescent="0.2">
      <c r="A84" s="671" t="s">
        <v>114</v>
      </c>
      <c r="B84" s="265"/>
      <c r="E84" s="265"/>
      <c r="F84" s="30"/>
      <c r="G84" s="122"/>
      <c r="H84" s="123"/>
      <c r="I84" s="287"/>
      <c r="J84" s="59"/>
      <c r="K84" s="59"/>
      <c r="L84" s="59"/>
      <c r="M84" s="59"/>
      <c r="N84" s="59"/>
      <c r="O84" s="59"/>
      <c r="P84" s="59"/>
      <c r="Q84" s="59"/>
    </row>
    <row r="85" spans="1:17" s="12" customFormat="1" ht="14.25" x14ac:dyDescent="0.2">
      <c r="A85" s="671" t="s">
        <v>115</v>
      </c>
      <c r="B85" s="265"/>
      <c r="E85" s="265"/>
      <c r="F85" s="30"/>
      <c r="G85" s="122"/>
      <c r="H85" s="123"/>
      <c r="I85" s="287"/>
      <c r="J85" s="59"/>
      <c r="K85" s="59"/>
      <c r="L85" s="59"/>
      <c r="M85" s="59"/>
      <c r="N85" s="59"/>
      <c r="O85" s="59"/>
      <c r="P85" s="59"/>
      <c r="Q85" s="59"/>
    </row>
    <row r="86" spans="1:17" s="12" customFormat="1" ht="15" x14ac:dyDescent="0.25">
      <c r="A86" s="671" t="s">
        <v>94</v>
      </c>
      <c r="E86" s="585"/>
      <c r="F86" s="586"/>
      <c r="I86" s="52"/>
      <c r="J86" s="59"/>
      <c r="K86" s="59"/>
      <c r="L86" s="59"/>
      <c r="M86" s="59"/>
      <c r="N86" s="59"/>
      <c r="O86" s="59"/>
      <c r="P86" s="59"/>
      <c r="Q86" s="59"/>
    </row>
    <row r="87" spans="1:17" s="12" customFormat="1" ht="14.25" x14ac:dyDescent="0.2">
      <c r="A87" s="671" t="s">
        <v>116</v>
      </c>
      <c r="B87" s="265"/>
      <c r="E87" s="265"/>
      <c r="F87" s="30"/>
      <c r="G87" s="122"/>
      <c r="H87" s="123"/>
      <c r="I87" s="287"/>
      <c r="J87" s="59"/>
      <c r="K87" s="59"/>
      <c r="L87" s="59"/>
      <c r="M87" s="59"/>
      <c r="N87" s="59"/>
      <c r="O87" s="59"/>
      <c r="P87" s="59"/>
      <c r="Q87" s="59"/>
    </row>
    <row r="88" spans="1:17" s="12" customFormat="1" ht="14.25" x14ac:dyDescent="0.2">
      <c r="A88" s="671"/>
      <c r="B88" s="265"/>
      <c r="E88" s="265"/>
      <c r="F88" s="30"/>
      <c r="G88" s="122"/>
      <c r="H88" s="123"/>
      <c r="I88" s="123"/>
      <c r="J88" s="59"/>
      <c r="K88" s="59"/>
      <c r="L88" s="59"/>
      <c r="M88" s="59"/>
      <c r="N88" s="59"/>
      <c r="O88" s="59"/>
      <c r="P88" s="59"/>
      <c r="Q88" s="59"/>
    </row>
    <row r="89" spans="1:17" s="12" customFormat="1" ht="15" x14ac:dyDescent="0.25">
      <c r="A89" s="671" t="s">
        <v>673</v>
      </c>
      <c r="B89" s="265"/>
      <c r="E89" s="265"/>
      <c r="F89" s="30"/>
      <c r="G89" s="122"/>
      <c r="H89" s="123"/>
      <c r="I89" s="123"/>
      <c r="J89" s="59"/>
      <c r="K89" s="59"/>
      <c r="L89" s="59"/>
      <c r="M89" s="59"/>
      <c r="N89" s="59"/>
      <c r="O89" s="59"/>
      <c r="P89" s="59"/>
      <c r="Q89" s="59"/>
    </row>
    <row r="90" spans="1:17" s="12" customFormat="1" ht="14.25" x14ac:dyDescent="0.2">
      <c r="A90" s="671"/>
      <c r="B90" s="265"/>
      <c r="E90" s="265"/>
      <c r="F90" s="30"/>
      <c r="G90" s="122"/>
      <c r="H90" s="123"/>
      <c r="I90" s="123"/>
      <c r="J90" s="59"/>
      <c r="K90" s="59"/>
      <c r="L90" s="59"/>
      <c r="M90" s="59"/>
      <c r="N90" s="59"/>
      <c r="O90" s="59"/>
      <c r="P90" s="59"/>
      <c r="Q90" s="59"/>
    </row>
    <row r="91" spans="1:17" s="12" customFormat="1" ht="15" x14ac:dyDescent="0.25">
      <c r="A91" s="676"/>
      <c r="B91" s="265"/>
      <c r="E91" s="265"/>
      <c r="F91" s="30"/>
      <c r="G91" s="122"/>
      <c r="H91" s="123"/>
      <c r="I91" s="123"/>
      <c r="J91" s="59"/>
      <c r="K91" s="59"/>
      <c r="L91" s="59"/>
      <c r="M91" s="59"/>
      <c r="N91" s="59"/>
      <c r="O91" s="59"/>
      <c r="P91" s="59"/>
      <c r="Q91" s="59"/>
    </row>
    <row r="92" spans="1:17" s="12" customFormat="1" ht="14.25" x14ac:dyDescent="0.2">
      <c r="A92" s="671"/>
      <c r="B92" s="265"/>
      <c r="E92" s="265"/>
      <c r="F92" s="30"/>
      <c r="G92" s="122"/>
      <c r="H92" s="123"/>
      <c r="I92" s="123"/>
      <c r="J92" s="59"/>
      <c r="K92" s="59"/>
      <c r="L92" s="59"/>
      <c r="M92" s="59"/>
      <c r="N92" s="59"/>
      <c r="O92" s="59"/>
      <c r="P92" s="59"/>
      <c r="Q92" s="59"/>
    </row>
    <row r="93" spans="1:17" s="12" customFormat="1" ht="14.25" x14ac:dyDescent="0.2">
      <c r="A93" s="671"/>
      <c r="B93" s="265"/>
      <c r="E93" s="265"/>
      <c r="F93" s="30"/>
      <c r="G93" s="122"/>
      <c r="H93" s="123"/>
      <c r="I93" s="123"/>
      <c r="J93" s="59"/>
      <c r="K93" s="59"/>
      <c r="L93" s="59"/>
      <c r="M93" s="59"/>
      <c r="N93" s="59"/>
      <c r="O93" s="59"/>
      <c r="P93" s="59"/>
      <c r="Q93" s="59"/>
    </row>
    <row r="94" spans="1:17" s="12" customFormat="1" ht="14.25" x14ac:dyDescent="0.2">
      <c r="A94" s="671"/>
      <c r="B94" s="265"/>
      <c r="E94" s="265"/>
      <c r="F94" s="30"/>
      <c r="G94" s="122"/>
      <c r="H94" s="123"/>
      <c r="I94" s="123"/>
      <c r="J94" s="59"/>
      <c r="K94" s="59"/>
      <c r="L94" s="59"/>
      <c r="M94" s="59"/>
      <c r="N94" s="59"/>
      <c r="O94" s="59"/>
      <c r="P94" s="59"/>
      <c r="Q94" s="59"/>
    </row>
    <row r="95" spans="1:17" s="12" customFormat="1" ht="14.25" x14ac:dyDescent="0.2">
      <c r="A95" s="677" t="s">
        <v>255</v>
      </c>
      <c r="B95" s="265"/>
      <c r="C95" s="288"/>
      <c r="D95" s="314" t="s">
        <v>96</v>
      </c>
      <c r="E95" s="587"/>
      <c r="F95" s="30"/>
      <c r="G95" s="588" t="s">
        <v>97</v>
      </c>
      <c r="H95" s="123"/>
      <c r="I95" s="123"/>
      <c r="J95" s="59"/>
      <c r="K95" s="59"/>
      <c r="L95" s="59"/>
      <c r="M95" s="59"/>
      <c r="N95" s="59"/>
      <c r="O95" s="59"/>
      <c r="P95" s="59"/>
      <c r="Q95" s="59"/>
    </row>
    <row r="96" spans="1:17" s="12" customFormat="1" ht="27.75" customHeight="1" thickBot="1" x14ac:dyDescent="0.25">
      <c r="A96" s="678"/>
      <c r="B96" s="291"/>
      <c r="C96" s="292"/>
      <c r="D96" s="197"/>
      <c r="E96" s="283"/>
      <c r="F96" s="226"/>
      <c r="G96" s="227"/>
      <c r="H96" s="225"/>
      <c r="I96" s="225"/>
      <c r="J96" s="59"/>
      <c r="K96" s="59"/>
      <c r="L96" s="59"/>
      <c r="M96" s="59"/>
      <c r="N96" s="59"/>
      <c r="O96" s="59"/>
      <c r="P96" s="59"/>
      <c r="Q96" s="59"/>
    </row>
    <row r="97" spans="1:17" s="12" customFormat="1" ht="14.25" x14ac:dyDescent="0.2">
      <c r="A97" s="671"/>
      <c r="B97" s="265"/>
      <c r="E97" s="265"/>
      <c r="F97" s="30"/>
      <c r="G97" s="122"/>
      <c r="H97" s="123"/>
      <c r="I97" s="123"/>
      <c r="J97" s="59"/>
      <c r="K97" s="59"/>
      <c r="L97" s="59"/>
      <c r="M97" s="59"/>
      <c r="N97" s="59"/>
      <c r="O97" s="59"/>
      <c r="P97" s="59"/>
      <c r="Q97" s="59"/>
    </row>
    <row r="98" spans="1:17" s="12" customFormat="1" ht="14.25" x14ac:dyDescent="0.2">
      <c r="A98" s="671"/>
      <c r="B98" s="265"/>
      <c r="D98" s="26"/>
      <c r="E98" s="265"/>
      <c r="F98" s="30"/>
      <c r="G98" s="122"/>
      <c r="H98" s="123"/>
      <c r="I98" s="123"/>
      <c r="J98" s="59"/>
      <c r="K98" s="59"/>
      <c r="L98" s="59"/>
      <c r="M98" s="59"/>
      <c r="N98" s="59"/>
      <c r="O98" s="59"/>
      <c r="P98" s="59"/>
      <c r="Q98" s="59"/>
    </row>
    <row r="99" spans="1:17" s="12" customFormat="1" ht="14.25" x14ac:dyDescent="0.2">
      <c r="A99" s="671"/>
      <c r="B99" s="265"/>
      <c r="E99" s="265"/>
      <c r="F99" s="30"/>
      <c r="G99" s="122"/>
      <c r="H99" s="123"/>
      <c r="I99" s="123"/>
      <c r="J99" s="59"/>
      <c r="K99" s="59"/>
      <c r="L99" s="59"/>
      <c r="M99" s="59"/>
      <c r="N99" s="59"/>
      <c r="O99" s="59"/>
      <c r="P99" s="59"/>
      <c r="Q99" s="59"/>
    </row>
  </sheetData>
  <sheetProtection password="CF35" sheet="1" objects="1" scenarios="1" formatCells="0"/>
  <sortState ref="A39:AJ66">
    <sortCondition ref="C39:C66"/>
  </sortState>
  <phoneticPr fontId="2" type="noConversion"/>
  <pageMargins left="0.59055118110236227" right="0.59055118110236227" top="0.39370078740157483" bottom="0.39370078740157483" header="0" footer="0"/>
  <pageSetup paperSize="9" scale="86" fitToHeight="0" orientation="landscape" r:id="rId1"/>
  <headerFooter alignWithMargins="0">
    <oddFooter>&amp;A&amp;RStran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75"/>
  <sheetViews>
    <sheetView topLeftCell="A25" zoomScaleNormal="100" workbookViewId="0">
      <selection activeCell="I32" sqref="I32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.42578125" style="7" customWidth="1"/>
    <col min="4" max="4" width="15.42578125" style="7" customWidth="1"/>
    <col min="5" max="5" width="12.28515625" style="14" customWidth="1"/>
    <col min="6" max="6" width="7.7109375" style="9" customWidth="1"/>
    <col min="7" max="7" width="11.85546875" style="119" customWidth="1"/>
    <col min="8" max="8" width="10.42578125" style="120" customWidth="1"/>
    <col min="9" max="9" width="20.28515625" style="51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6" t="s">
        <v>102</v>
      </c>
      <c r="B3" s="25"/>
      <c r="E3" s="25"/>
      <c r="F3" s="47"/>
      <c r="G3" s="65" t="s">
        <v>110</v>
      </c>
      <c r="H3" s="121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47" t="s">
        <v>27</v>
      </c>
      <c r="G4" s="122"/>
      <c r="H4" s="123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23"/>
      <c r="I5" s="52"/>
    </row>
    <row r="6" spans="1:12" ht="15.75" x14ac:dyDescent="0.25">
      <c r="A6" s="3"/>
      <c r="B6" s="11"/>
      <c r="E6" s="15"/>
      <c r="G6" s="409"/>
      <c r="H6" s="410"/>
      <c r="I6" s="406"/>
    </row>
    <row r="7" spans="1:12" ht="15.75" x14ac:dyDescent="0.25">
      <c r="A7" s="3" t="s">
        <v>104</v>
      </c>
      <c r="B7" s="11"/>
      <c r="C7" s="3"/>
      <c r="D7" s="3"/>
      <c r="G7" s="262" t="s">
        <v>305</v>
      </c>
      <c r="H7" s="262">
        <v>9</v>
      </c>
      <c r="I7" s="406"/>
    </row>
    <row r="8" spans="1:12" s="128" customFormat="1" ht="15.75" x14ac:dyDescent="0.25">
      <c r="A8" s="199"/>
      <c r="B8" s="200"/>
      <c r="C8" s="199"/>
      <c r="D8" s="124"/>
      <c r="E8" s="125"/>
      <c r="F8" s="126"/>
      <c r="G8" s="296" t="s">
        <v>306</v>
      </c>
      <c r="H8" s="405"/>
      <c r="I8" s="405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3.5" customHeight="1" thickBot="1" x14ac:dyDescent="0.25">
      <c r="C13" s="5"/>
      <c r="D13" s="5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6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15" x14ac:dyDescent="0.2">
      <c r="A16" s="234" t="s">
        <v>31</v>
      </c>
      <c r="B16" s="428">
        <v>567</v>
      </c>
      <c r="C16" s="590" t="s">
        <v>834</v>
      </c>
      <c r="D16" s="591"/>
      <c r="E16" s="432">
        <v>130</v>
      </c>
      <c r="F16" s="330" t="s">
        <v>41</v>
      </c>
      <c r="G16" s="240"/>
      <c r="H16" s="322"/>
      <c r="I16" s="323">
        <f t="shared" ref="I16:I30" si="0">+E16*G16</f>
        <v>0</v>
      </c>
      <c r="J16" s="567"/>
      <c r="K16" s="568"/>
      <c r="L16" s="569"/>
    </row>
    <row r="17" spans="1:12" s="33" customFormat="1" ht="14.25" x14ac:dyDescent="0.2">
      <c r="A17" s="234" t="s">
        <v>32</v>
      </c>
      <c r="B17" s="428">
        <v>564</v>
      </c>
      <c r="C17" s="590" t="s">
        <v>835</v>
      </c>
      <c r="D17" s="591"/>
      <c r="E17" s="432">
        <v>130</v>
      </c>
      <c r="F17" s="330" t="s">
        <v>41</v>
      </c>
      <c r="G17" s="240"/>
      <c r="H17" s="322"/>
      <c r="I17" s="323">
        <f t="shared" si="0"/>
        <v>0</v>
      </c>
      <c r="J17" s="331"/>
      <c r="K17" s="243"/>
      <c r="L17" s="332"/>
    </row>
    <row r="18" spans="1:12" s="33" customFormat="1" ht="14.25" x14ac:dyDescent="0.2">
      <c r="A18" s="234" t="s">
        <v>33</v>
      </c>
      <c r="B18" s="330">
        <v>330</v>
      </c>
      <c r="C18" s="590" t="s">
        <v>836</v>
      </c>
      <c r="D18" s="591"/>
      <c r="E18" s="432">
        <v>250</v>
      </c>
      <c r="F18" s="330" t="s">
        <v>41</v>
      </c>
      <c r="G18" s="240"/>
      <c r="H18" s="322"/>
      <c r="I18" s="323">
        <f t="shared" si="0"/>
        <v>0</v>
      </c>
      <c r="J18" s="331"/>
      <c r="K18" s="243"/>
      <c r="L18" s="332"/>
    </row>
    <row r="19" spans="1:12" s="33" customFormat="1" ht="14.25" x14ac:dyDescent="0.2">
      <c r="A19" s="234" t="s">
        <v>34</v>
      </c>
      <c r="B19" s="330">
        <v>330</v>
      </c>
      <c r="C19" s="590" t="s">
        <v>837</v>
      </c>
      <c r="D19" s="591"/>
      <c r="E19" s="432">
        <v>130</v>
      </c>
      <c r="F19" s="330" t="s">
        <v>41</v>
      </c>
      <c r="G19" s="240"/>
      <c r="H19" s="322"/>
      <c r="I19" s="323">
        <f t="shared" si="0"/>
        <v>0</v>
      </c>
      <c r="J19" s="331"/>
      <c r="K19" s="243"/>
      <c r="L19" s="332"/>
    </row>
    <row r="20" spans="1:12" s="33" customFormat="1" ht="28.5" x14ac:dyDescent="0.2">
      <c r="A20" s="234" t="s">
        <v>35</v>
      </c>
      <c r="B20" s="330">
        <v>330</v>
      </c>
      <c r="C20" s="590" t="s">
        <v>838</v>
      </c>
      <c r="D20" s="591"/>
      <c r="E20" s="432">
        <v>260</v>
      </c>
      <c r="F20" s="330" t="s">
        <v>41</v>
      </c>
      <c r="G20" s="240"/>
      <c r="H20" s="322"/>
      <c r="I20" s="323">
        <f t="shared" si="0"/>
        <v>0</v>
      </c>
      <c r="J20" s="331"/>
      <c r="K20" s="243"/>
      <c r="L20" s="332"/>
    </row>
    <row r="21" spans="1:12" s="33" customFormat="1" ht="28.5" x14ac:dyDescent="0.2">
      <c r="A21" s="234" t="s">
        <v>36</v>
      </c>
      <c r="B21" s="330">
        <v>330</v>
      </c>
      <c r="C21" s="590" t="s">
        <v>839</v>
      </c>
      <c r="D21" s="591"/>
      <c r="E21" s="432">
        <v>130</v>
      </c>
      <c r="F21" s="330" t="s">
        <v>41</v>
      </c>
      <c r="G21" s="240"/>
      <c r="H21" s="322"/>
      <c r="I21" s="323">
        <f t="shared" si="0"/>
        <v>0</v>
      </c>
      <c r="J21" s="331"/>
      <c r="K21" s="243"/>
      <c r="L21" s="332"/>
    </row>
    <row r="22" spans="1:12" s="33" customFormat="1" ht="28.5" x14ac:dyDescent="0.2">
      <c r="A22" s="234" t="s">
        <v>37</v>
      </c>
      <c r="B22" s="330"/>
      <c r="C22" s="590" t="s">
        <v>840</v>
      </c>
      <c r="D22" s="591"/>
      <c r="E22" s="592">
        <v>260</v>
      </c>
      <c r="F22" s="330" t="s">
        <v>41</v>
      </c>
      <c r="G22" s="240"/>
      <c r="H22" s="322"/>
      <c r="I22" s="323">
        <f t="shared" si="0"/>
        <v>0</v>
      </c>
      <c r="J22" s="331"/>
      <c r="K22" s="243"/>
      <c r="L22" s="332"/>
    </row>
    <row r="23" spans="1:12" s="33" customFormat="1" ht="28.5" x14ac:dyDescent="0.2">
      <c r="A23" s="234" t="s">
        <v>38</v>
      </c>
      <c r="B23" s="330"/>
      <c r="C23" s="590" t="s">
        <v>841</v>
      </c>
      <c r="D23" s="591"/>
      <c r="E23" s="592">
        <v>260</v>
      </c>
      <c r="F23" s="330" t="s">
        <v>41</v>
      </c>
      <c r="G23" s="240"/>
      <c r="H23" s="322"/>
      <c r="I23" s="323">
        <f t="shared" si="0"/>
        <v>0</v>
      </c>
      <c r="J23" s="331"/>
      <c r="K23" s="243"/>
      <c r="L23" s="332"/>
    </row>
    <row r="24" spans="1:12" s="33" customFormat="1" ht="42.75" x14ac:dyDescent="0.2">
      <c r="A24" s="234" t="s">
        <v>39</v>
      </c>
      <c r="B24" s="330">
        <v>508</v>
      </c>
      <c r="C24" s="590" t="s">
        <v>842</v>
      </c>
      <c r="D24" s="591"/>
      <c r="E24" s="592">
        <v>340</v>
      </c>
      <c r="F24" s="330" t="s">
        <v>41</v>
      </c>
      <c r="G24" s="240"/>
      <c r="H24" s="322"/>
      <c r="I24" s="323">
        <f t="shared" si="0"/>
        <v>0</v>
      </c>
      <c r="J24" s="331"/>
      <c r="K24" s="243"/>
      <c r="L24" s="332"/>
    </row>
    <row r="25" spans="1:12" s="33" customFormat="1" ht="14.25" x14ac:dyDescent="0.2">
      <c r="A25" s="234" t="s">
        <v>42</v>
      </c>
      <c r="B25" s="330">
        <v>556</v>
      </c>
      <c r="C25" s="590" t="s">
        <v>489</v>
      </c>
      <c r="D25" s="591"/>
      <c r="E25" s="592">
        <v>500</v>
      </c>
      <c r="F25" s="330" t="s">
        <v>41</v>
      </c>
      <c r="G25" s="337"/>
      <c r="H25" s="322"/>
      <c r="I25" s="323">
        <f t="shared" si="0"/>
        <v>0</v>
      </c>
      <c r="J25" s="331"/>
      <c r="K25" s="243"/>
      <c r="L25" s="332"/>
    </row>
    <row r="26" spans="1:12" s="33" customFormat="1" ht="42.75" x14ac:dyDescent="0.2">
      <c r="A26" s="234" t="s">
        <v>43</v>
      </c>
      <c r="B26" s="330">
        <v>543</v>
      </c>
      <c r="C26" s="590" t="s">
        <v>843</v>
      </c>
      <c r="D26" s="591"/>
      <c r="E26" s="592">
        <v>250</v>
      </c>
      <c r="F26" s="330" t="s">
        <v>41</v>
      </c>
      <c r="G26" s="240"/>
      <c r="H26" s="322"/>
      <c r="I26" s="323">
        <f t="shared" si="0"/>
        <v>0</v>
      </c>
      <c r="J26" s="331"/>
      <c r="K26" s="243"/>
      <c r="L26" s="332"/>
    </row>
    <row r="27" spans="1:12" s="33" customFormat="1" ht="14.25" x14ac:dyDescent="0.2">
      <c r="A27" s="234" t="s">
        <v>44</v>
      </c>
      <c r="B27" s="330">
        <v>543</v>
      </c>
      <c r="C27" s="590" t="s">
        <v>844</v>
      </c>
      <c r="D27" s="591"/>
      <c r="E27" s="592">
        <v>500</v>
      </c>
      <c r="F27" s="330" t="s">
        <v>41</v>
      </c>
      <c r="G27" s="240"/>
      <c r="H27" s="322"/>
      <c r="I27" s="323">
        <f t="shared" si="0"/>
        <v>0</v>
      </c>
      <c r="J27" s="331"/>
      <c r="K27" s="243"/>
      <c r="L27" s="332"/>
    </row>
    <row r="28" spans="1:12" s="33" customFormat="1" ht="14.25" x14ac:dyDescent="0.2">
      <c r="A28" s="234" t="s">
        <v>45</v>
      </c>
      <c r="B28" s="330">
        <v>543</v>
      </c>
      <c r="C28" s="590" t="s">
        <v>845</v>
      </c>
      <c r="D28" s="591"/>
      <c r="E28" s="592">
        <v>250</v>
      </c>
      <c r="F28" s="330" t="s">
        <v>41</v>
      </c>
      <c r="G28" s="240"/>
      <c r="H28" s="322"/>
      <c r="I28" s="323">
        <f t="shared" si="0"/>
        <v>0</v>
      </c>
      <c r="J28" s="331"/>
      <c r="K28" s="243"/>
      <c r="L28" s="332"/>
    </row>
    <row r="29" spans="1:12" s="33" customFormat="1" ht="14.25" x14ac:dyDescent="0.2">
      <c r="A29" s="234" t="s">
        <v>46</v>
      </c>
      <c r="B29" s="330">
        <v>542</v>
      </c>
      <c r="C29" s="590" t="s">
        <v>569</v>
      </c>
      <c r="D29" s="591"/>
      <c r="E29" s="432">
        <v>5</v>
      </c>
      <c r="F29" s="593" t="s">
        <v>64</v>
      </c>
      <c r="G29" s="240"/>
      <c r="H29" s="322"/>
      <c r="I29" s="323">
        <f t="shared" si="0"/>
        <v>0</v>
      </c>
      <c r="J29" s="331"/>
      <c r="K29" s="243"/>
      <c r="L29" s="332"/>
    </row>
    <row r="30" spans="1:12" s="33" customFormat="1" ht="14.25" x14ac:dyDescent="0.2">
      <c r="A30" s="234" t="s">
        <v>47</v>
      </c>
      <c r="B30" s="330">
        <v>542</v>
      </c>
      <c r="C30" s="590" t="s">
        <v>570</v>
      </c>
      <c r="D30" s="591"/>
      <c r="E30" s="432">
        <v>5</v>
      </c>
      <c r="F30" s="593" t="s">
        <v>64</v>
      </c>
      <c r="G30" s="240"/>
      <c r="H30" s="322"/>
      <c r="I30" s="323">
        <f t="shared" si="0"/>
        <v>0</v>
      </c>
      <c r="J30" s="331"/>
      <c r="K30" s="243"/>
      <c r="L30" s="332"/>
    </row>
    <row r="31" spans="1:12" s="33" customFormat="1" ht="15" thickBot="1" x14ac:dyDescent="0.25">
      <c r="A31" s="234"/>
      <c r="B31" s="338"/>
      <c r="C31" s="339"/>
      <c r="D31" s="340"/>
      <c r="E31" s="338"/>
      <c r="F31" s="341"/>
      <c r="G31" s="342"/>
      <c r="H31" s="343"/>
      <c r="I31" s="323">
        <f>+E31*G31</f>
        <v>0</v>
      </c>
      <c r="J31" s="344"/>
      <c r="K31" s="345"/>
      <c r="L31" s="346"/>
    </row>
    <row r="32" spans="1:12" s="20" customFormat="1" ht="15.75" thickBot="1" x14ac:dyDescent="0.3">
      <c r="A32" s="39" t="s">
        <v>91</v>
      </c>
      <c r="B32" s="42"/>
      <c r="C32" s="41"/>
      <c r="D32" s="66"/>
      <c r="E32" s="42"/>
      <c r="F32" s="48"/>
      <c r="G32" s="134"/>
      <c r="H32" s="577"/>
      <c r="I32" s="57">
        <f>SUM(I16:I31)</f>
        <v>0</v>
      </c>
      <c r="J32" s="222">
        <f>SUM(J16:J31)</f>
        <v>0</v>
      </c>
      <c r="K32" s="222">
        <f>SUM(K16:K31)</f>
        <v>0</v>
      </c>
      <c r="L32" s="222">
        <f>SUM(L16:L31)</f>
        <v>0</v>
      </c>
    </row>
    <row r="33" spans="1:11" s="12" customFormat="1" ht="14.25" x14ac:dyDescent="0.2">
      <c r="B33" s="265"/>
      <c r="C33" s="59"/>
      <c r="D33" s="59"/>
      <c r="E33" s="502" t="s">
        <v>372</v>
      </c>
      <c r="F33" s="503"/>
      <c r="G33" s="504"/>
      <c r="H33" s="505"/>
      <c r="I33" s="506"/>
      <c r="J33" s="88" t="s">
        <v>590</v>
      </c>
    </row>
    <row r="34" spans="1:11" s="12" customFormat="1" ht="14.25" x14ac:dyDescent="0.2">
      <c r="B34" s="265"/>
      <c r="C34" s="59"/>
      <c r="D34" s="59"/>
      <c r="E34" s="507" t="s">
        <v>373</v>
      </c>
      <c r="F34" s="508"/>
      <c r="G34" s="509"/>
      <c r="H34" s="510"/>
      <c r="I34" s="511"/>
    </row>
    <row r="35" spans="1:11" s="12" customFormat="1" ht="15.75" thickBot="1" x14ac:dyDescent="0.3">
      <c r="B35" s="265"/>
      <c r="C35" s="59"/>
      <c r="D35" s="59"/>
      <c r="E35" s="512" t="s">
        <v>92</v>
      </c>
      <c r="F35" s="578"/>
      <c r="G35" s="514"/>
      <c r="H35" s="515"/>
      <c r="I35" s="516">
        <f>+I32+I33+I34</f>
        <v>0</v>
      </c>
    </row>
    <row r="36" spans="1:11" s="12" customFormat="1" ht="14.25" x14ac:dyDescent="0.2">
      <c r="B36" s="265"/>
      <c r="C36" s="59"/>
      <c r="D36" s="59"/>
      <c r="E36" s="265"/>
      <c r="F36" s="284"/>
      <c r="G36" s="27"/>
      <c r="H36" s="285"/>
      <c r="I36" s="285"/>
    </row>
    <row r="37" spans="1:11" s="12" customFormat="1" ht="14.25" x14ac:dyDescent="0.2">
      <c r="B37" s="265"/>
      <c r="C37" s="59"/>
      <c r="D37" s="59"/>
      <c r="E37" s="265"/>
      <c r="F37" s="284"/>
      <c r="G37" s="27"/>
      <c r="H37" s="285"/>
      <c r="I37" s="285"/>
    </row>
    <row r="38" spans="1:11" s="12" customFormat="1" ht="14.25" x14ac:dyDescent="0.2">
      <c r="B38" s="265"/>
      <c r="C38" s="59"/>
      <c r="D38" s="59"/>
      <c r="E38" s="265"/>
      <c r="F38" s="284"/>
      <c r="G38" s="27"/>
      <c r="H38" s="285"/>
      <c r="I38" s="285"/>
    </row>
    <row r="39" spans="1:11" s="12" customFormat="1" ht="15" x14ac:dyDescent="0.25">
      <c r="A39" s="263" t="s">
        <v>579</v>
      </c>
      <c r="B39" s="264"/>
      <c r="C39" s="263"/>
      <c r="D39" s="26"/>
      <c r="E39" s="265"/>
      <c r="F39" s="30"/>
      <c r="G39" s="28"/>
      <c r="H39" s="29"/>
      <c r="I39" s="123"/>
    </row>
    <row r="40" spans="1:11" s="12" customFormat="1" ht="14.25" x14ac:dyDescent="0.2">
      <c r="A40" s="266" t="s">
        <v>585</v>
      </c>
      <c r="B40" s="267"/>
      <c r="C40" s="266"/>
      <c r="D40" s="26"/>
      <c r="E40" s="265"/>
      <c r="F40" s="30"/>
      <c r="G40" s="28"/>
      <c r="H40" s="29"/>
      <c r="I40" s="123"/>
    </row>
    <row r="41" spans="1:11" s="12" customFormat="1" ht="14.25" x14ac:dyDescent="0.2">
      <c r="A41" s="266" t="s">
        <v>580</v>
      </c>
      <c r="B41" s="267"/>
      <c r="C41" s="266"/>
      <c r="D41" s="268"/>
      <c r="E41" s="267"/>
      <c r="F41" s="269"/>
      <c r="G41" s="270"/>
      <c r="H41" s="271"/>
      <c r="I41" s="272"/>
      <c r="J41" s="266"/>
      <c r="K41" s="266"/>
    </row>
    <row r="42" spans="1:11" s="12" customFormat="1" ht="14.25" x14ac:dyDescent="0.2">
      <c r="A42" s="266" t="s">
        <v>581</v>
      </c>
      <c r="B42" s="267"/>
      <c r="C42" s="266"/>
      <c r="D42" s="268"/>
      <c r="E42" s="267"/>
      <c r="F42" s="269"/>
      <c r="G42" s="270"/>
      <c r="H42" s="271"/>
      <c r="I42" s="272"/>
      <c r="J42" s="266"/>
      <c r="K42" s="266"/>
    </row>
    <row r="43" spans="1:11" s="12" customFormat="1" ht="14.25" x14ac:dyDescent="0.2">
      <c r="A43" s="266" t="s">
        <v>718</v>
      </c>
      <c r="B43" s="267"/>
      <c r="C43" s="266"/>
      <c r="D43" s="268"/>
      <c r="E43" s="267"/>
      <c r="F43" s="269"/>
      <c r="G43" s="270"/>
      <c r="H43" s="271"/>
      <c r="I43" s="272"/>
      <c r="J43" s="266"/>
      <c r="K43" s="266"/>
    </row>
    <row r="44" spans="1:11" s="12" customFormat="1" ht="14.25" x14ac:dyDescent="0.2">
      <c r="A44" s="266" t="s">
        <v>583</v>
      </c>
      <c r="B44" s="267"/>
      <c r="C44" s="266"/>
      <c r="D44" s="268"/>
      <c r="E44" s="267"/>
      <c r="F44" s="269"/>
      <c r="G44" s="270"/>
      <c r="H44" s="271"/>
      <c r="I44" s="272"/>
      <c r="J44" s="266"/>
      <c r="K44" s="266"/>
    </row>
    <row r="45" spans="1:11" s="581" customFormat="1" ht="14.25" x14ac:dyDescent="0.2">
      <c r="A45" s="688" t="s">
        <v>587</v>
      </c>
      <c r="B45" s="689"/>
      <c r="C45" s="688"/>
      <c r="D45" s="690"/>
      <c r="E45" s="689"/>
      <c r="F45" s="691"/>
      <c r="G45" s="692"/>
      <c r="H45" s="693"/>
      <c r="I45" s="694"/>
      <c r="J45" s="688"/>
      <c r="K45" s="688"/>
    </row>
    <row r="46" spans="1:11" s="12" customFormat="1" ht="14.25" x14ac:dyDescent="0.2">
      <c r="A46" s="274" t="s">
        <v>588</v>
      </c>
      <c r="B46" s="275"/>
      <c r="C46" s="274"/>
      <c r="D46" s="276"/>
      <c r="E46" s="275"/>
      <c r="F46" s="277"/>
      <c r="G46" s="278"/>
      <c r="H46" s="279"/>
      <c r="I46" s="280"/>
      <c r="J46" s="274"/>
      <c r="K46" s="274"/>
    </row>
    <row r="47" spans="1:11" s="12" customFormat="1" ht="14.25" x14ac:dyDescent="0.2">
      <c r="A47" s="266" t="s">
        <v>584</v>
      </c>
      <c r="B47" s="265"/>
      <c r="D47" s="282"/>
      <c r="E47" s="283"/>
      <c r="F47" s="30"/>
      <c r="G47" s="28"/>
      <c r="H47" s="29"/>
      <c r="I47" s="123"/>
    </row>
    <row r="48" spans="1:11" s="12" customFormat="1" ht="14.25" x14ac:dyDescent="0.2">
      <c r="B48" s="265"/>
      <c r="E48" s="265"/>
      <c r="F48" s="284"/>
      <c r="G48" s="27"/>
      <c r="H48" s="285"/>
      <c r="I48" s="285"/>
    </row>
    <row r="49" spans="1:9" s="12" customFormat="1" ht="15" x14ac:dyDescent="0.25">
      <c r="A49" s="286" t="s">
        <v>93</v>
      </c>
      <c r="B49" s="265"/>
      <c r="E49" s="265"/>
      <c r="F49" s="30"/>
      <c r="G49" s="122"/>
      <c r="H49" s="123"/>
      <c r="I49" s="287"/>
    </row>
    <row r="50" spans="1:9" s="12" customFormat="1" ht="15" x14ac:dyDescent="0.25">
      <c r="A50" s="286" t="s">
        <v>336</v>
      </c>
      <c r="D50" s="582"/>
      <c r="E50" s="583"/>
      <c r="F50" s="584"/>
      <c r="H50" s="52"/>
      <c r="I50" s="59"/>
    </row>
    <row r="51" spans="1:9" s="12" customFormat="1" ht="14.25" x14ac:dyDescent="0.2">
      <c r="A51" s="12" t="s">
        <v>113</v>
      </c>
      <c r="B51" s="265"/>
      <c r="E51" s="265"/>
      <c r="F51" s="30"/>
      <c r="G51" s="122"/>
      <c r="H51" s="123"/>
      <c r="I51" s="287"/>
    </row>
    <row r="52" spans="1:9" s="12" customFormat="1" ht="15" x14ac:dyDescent="0.25">
      <c r="A52" s="12" t="s">
        <v>604</v>
      </c>
      <c r="B52" s="265"/>
      <c r="E52" s="265"/>
      <c r="F52" s="30"/>
      <c r="G52" s="122"/>
      <c r="H52" s="123"/>
      <c r="I52" s="287"/>
    </row>
    <row r="53" spans="1:9" s="12" customFormat="1" ht="14.25" x14ac:dyDescent="0.2">
      <c r="A53" s="12" t="s">
        <v>114</v>
      </c>
      <c r="B53" s="265"/>
      <c r="E53" s="265"/>
      <c r="F53" s="30"/>
      <c r="G53" s="122"/>
      <c r="H53" s="123"/>
      <c r="I53" s="287"/>
    </row>
    <row r="54" spans="1:9" s="12" customFormat="1" ht="14.25" x14ac:dyDescent="0.2">
      <c r="A54" s="12" t="s">
        <v>115</v>
      </c>
      <c r="B54" s="265"/>
      <c r="E54" s="265"/>
      <c r="F54" s="30"/>
      <c r="G54" s="122"/>
      <c r="H54" s="123"/>
      <c r="I54" s="287"/>
    </row>
    <row r="55" spans="1:9" s="12" customFormat="1" ht="14.25" x14ac:dyDescent="0.2">
      <c r="B55" s="265"/>
      <c r="E55" s="265"/>
      <c r="F55" s="30"/>
      <c r="G55" s="122"/>
      <c r="H55" s="123"/>
      <c r="I55" s="287"/>
    </row>
    <row r="56" spans="1:9" s="12" customFormat="1" ht="14.25" x14ac:dyDescent="0.2">
      <c r="A56" s="12" t="s">
        <v>116</v>
      </c>
      <c r="B56" s="265"/>
      <c r="E56" s="265"/>
      <c r="F56" s="30"/>
      <c r="G56" s="122"/>
      <c r="H56" s="123"/>
      <c r="I56" s="287"/>
    </row>
    <row r="57" spans="1:9" s="12" customFormat="1" ht="14.25" x14ac:dyDescent="0.2">
      <c r="B57" s="265"/>
      <c r="E57" s="265"/>
      <c r="F57" s="30"/>
      <c r="G57" s="122"/>
      <c r="H57" s="123"/>
      <c r="I57" s="123"/>
    </row>
    <row r="58" spans="1:9" s="12" customFormat="1" ht="15" x14ac:dyDescent="0.25">
      <c r="A58" s="12" t="s">
        <v>605</v>
      </c>
      <c r="B58" s="265"/>
      <c r="E58" s="265"/>
      <c r="F58" s="30"/>
      <c r="G58" s="122"/>
      <c r="H58" s="123"/>
      <c r="I58" s="123"/>
    </row>
    <row r="59" spans="1:9" s="12" customFormat="1" ht="14.25" x14ac:dyDescent="0.2">
      <c r="B59" s="265"/>
      <c r="E59" s="265"/>
      <c r="F59" s="30"/>
      <c r="G59" s="122"/>
      <c r="H59" s="123"/>
      <c r="I59" s="123"/>
    </row>
    <row r="60" spans="1:9" s="12" customFormat="1" ht="14.25" x14ac:dyDescent="0.2">
      <c r="B60" s="265"/>
      <c r="E60" s="265"/>
      <c r="F60" s="30"/>
      <c r="G60" s="122"/>
      <c r="H60" s="123"/>
      <c r="I60" s="123"/>
    </row>
    <row r="61" spans="1:9" s="12" customFormat="1" ht="14.25" x14ac:dyDescent="0.2">
      <c r="B61" s="265"/>
      <c r="E61" s="265"/>
      <c r="F61" s="30"/>
      <c r="G61" s="122"/>
      <c r="H61" s="123"/>
      <c r="I61" s="123"/>
    </row>
    <row r="62" spans="1:9" s="12" customFormat="1" ht="14.25" x14ac:dyDescent="0.2">
      <c r="B62" s="265"/>
      <c r="E62" s="265"/>
      <c r="F62" s="30"/>
      <c r="G62" s="122"/>
      <c r="H62" s="123"/>
      <c r="I62" s="123"/>
    </row>
    <row r="63" spans="1:9" s="12" customFormat="1" ht="14.25" x14ac:dyDescent="0.2">
      <c r="B63" s="265"/>
      <c r="E63" s="265"/>
      <c r="F63" s="30"/>
      <c r="G63" s="122"/>
      <c r="H63" s="123"/>
      <c r="I63" s="123"/>
    </row>
    <row r="64" spans="1:9" s="12" customFormat="1" ht="14.25" x14ac:dyDescent="0.2">
      <c r="A64" s="16" t="s">
        <v>255</v>
      </c>
      <c r="B64" s="265"/>
      <c r="C64" s="288"/>
      <c r="E64" s="314" t="s">
        <v>96</v>
      </c>
      <c r="F64" s="594"/>
      <c r="G64" s="588" t="s">
        <v>97</v>
      </c>
      <c r="H64" s="123"/>
      <c r="I64" s="123"/>
    </row>
    <row r="65" spans="1:14" s="12" customFormat="1" ht="27.75" customHeight="1" thickBot="1" x14ac:dyDescent="0.25">
      <c r="A65" s="290"/>
      <c r="B65" s="291"/>
      <c r="C65" s="292"/>
      <c r="D65" s="293"/>
      <c r="E65" s="316"/>
      <c r="F65" s="226"/>
      <c r="G65" s="227"/>
      <c r="H65" s="225"/>
      <c r="I65" s="225"/>
      <c r="J65" s="59"/>
      <c r="K65" s="59"/>
      <c r="L65" s="59"/>
      <c r="M65" s="59"/>
      <c r="N65" s="59"/>
    </row>
    <row r="66" spans="1:14" s="12" customFormat="1" ht="14.25" x14ac:dyDescent="0.2">
      <c r="B66" s="265"/>
      <c r="E66" s="265"/>
      <c r="F66" s="30"/>
      <c r="G66" s="122"/>
      <c r="H66" s="123"/>
      <c r="I66" s="123"/>
    </row>
    <row r="67" spans="1:14" s="12" customFormat="1" ht="14.25" x14ac:dyDescent="0.2">
      <c r="B67" s="265"/>
      <c r="E67" s="265"/>
      <c r="F67" s="30"/>
      <c r="G67" s="122"/>
      <c r="H67" s="123"/>
      <c r="I67" s="123"/>
    </row>
    <row r="68" spans="1:14" s="12" customFormat="1" ht="14.25" x14ac:dyDescent="0.2">
      <c r="B68" s="265"/>
      <c r="E68" s="265"/>
      <c r="F68" s="30"/>
      <c r="G68" s="122"/>
      <c r="H68" s="123"/>
      <c r="I68" s="123"/>
    </row>
    <row r="69" spans="1:14" s="12" customFormat="1" ht="14.25" x14ac:dyDescent="0.2">
      <c r="B69" s="265"/>
      <c r="E69" s="265"/>
      <c r="F69" s="30"/>
      <c r="G69" s="122"/>
      <c r="H69" s="123"/>
      <c r="I69" s="123"/>
    </row>
    <row r="70" spans="1:14" s="12" customFormat="1" ht="14.25" x14ac:dyDescent="0.2">
      <c r="B70" s="265"/>
      <c r="E70" s="265"/>
      <c r="F70" s="30"/>
      <c r="G70" s="122"/>
      <c r="H70" s="123"/>
      <c r="I70" s="123"/>
    </row>
    <row r="71" spans="1:14" s="12" customFormat="1" ht="14.25" x14ac:dyDescent="0.2">
      <c r="B71" s="265"/>
      <c r="E71" s="265"/>
      <c r="F71" s="30"/>
      <c r="G71" s="122"/>
      <c r="H71" s="123"/>
      <c r="I71" s="123"/>
    </row>
    <row r="75" spans="1:14" x14ac:dyDescent="0.2">
      <c r="A75" s="50"/>
    </row>
  </sheetData>
  <sheetProtection formatCells="0"/>
  <phoneticPr fontId="2" type="noConversion"/>
  <pageMargins left="0.39370078740157483" right="0.39370078740157483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60"/>
  <sheetViews>
    <sheetView zoomScaleNormal="10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6" style="7" customWidth="1"/>
    <col min="4" max="4" width="13.42578125" style="7" customWidth="1"/>
    <col min="5" max="5" width="12.28515625" style="14" customWidth="1"/>
    <col min="6" max="6" width="7.7109375" style="9" customWidth="1"/>
    <col min="7" max="7" width="11.85546875" style="119" customWidth="1"/>
    <col min="8" max="8" width="10.42578125" style="120" customWidth="1"/>
    <col min="9" max="9" width="20.28515625" style="51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65" t="s">
        <v>110</v>
      </c>
      <c r="H3" s="121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23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23"/>
      <c r="I5" s="52"/>
    </row>
    <row r="6" spans="1:12" x14ac:dyDescent="0.2">
      <c r="A6" s="3"/>
      <c r="B6" s="11"/>
      <c r="E6" s="15"/>
      <c r="I6" s="53"/>
    </row>
    <row r="7" spans="1:12" ht="15.75" x14ac:dyDescent="0.25">
      <c r="A7" s="59" t="s">
        <v>104</v>
      </c>
      <c r="B7" s="25"/>
      <c r="C7" s="59"/>
      <c r="D7" s="3"/>
      <c r="G7" s="262" t="s">
        <v>305</v>
      </c>
      <c r="H7" s="262">
        <v>10</v>
      </c>
      <c r="I7" s="406"/>
    </row>
    <row r="8" spans="1:12" s="128" customFormat="1" ht="15.75" x14ac:dyDescent="0.25">
      <c r="A8" s="199"/>
      <c r="B8" s="200"/>
      <c r="C8" s="199"/>
      <c r="D8" s="124"/>
      <c r="E8" s="125"/>
      <c r="F8" s="126"/>
      <c r="G8" s="296" t="s">
        <v>14</v>
      </c>
      <c r="H8" s="405"/>
      <c r="I8" s="405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8.75" thickBot="1" x14ac:dyDescent="0.3">
      <c r="A13" s="17"/>
      <c r="B13" s="7"/>
      <c r="C13" s="16"/>
      <c r="E13" s="18"/>
      <c r="F13" s="6"/>
      <c r="G13" s="131"/>
      <c r="H13" s="132"/>
      <c r="I13" s="53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36" t="s">
        <v>112</v>
      </c>
      <c r="E14" s="36" t="s">
        <v>105</v>
      </c>
      <c r="F14" s="36" t="s">
        <v>30</v>
      </c>
      <c r="G14" s="36" t="s">
        <v>106</v>
      </c>
      <c r="H14" s="133" t="s">
        <v>107</v>
      </c>
      <c r="I14" s="55" t="s">
        <v>307</v>
      </c>
      <c r="J14" s="193" t="s">
        <v>597</v>
      </c>
      <c r="K14" s="194" t="s">
        <v>596</v>
      </c>
      <c r="L14" s="192" t="s">
        <v>595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6" t="s">
        <v>317</v>
      </c>
      <c r="J15" s="195" t="s">
        <v>42</v>
      </c>
      <c r="K15" s="196" t="s">
        <v>43</v>
      </c>
      <c r="L15" s="173" t="s">
        <v>44</v>
      </c>
    </row>
    <row r="16" spans="1:12" s="798" customFormat="1" ht="42.75" x14ac:dyDescent="0.2">
      <c r="A16" s="794" t="s">
        <v>31</v>
      </c>
      <c r="B16" s="595">
        <v>506</v>
      </c>
      <c r="C16" s="595" t="s">
        <v>859</v>
      </c>
      <c r="D16" s="237"/>
      <c r="E16" s="795">
        <v>200</v>
      </c>
      <c r="F16" s="748" t="s">
        <v>41</v>
      </c>
      <c r="G16" s="796"/>
      <c r="H16" s="797"/>
      <c r="I16" s="784">
        <f>+E16*G16</f>
        <v>0</v>
      </c>
      <c r="J16" s="785"/>
      <c r="K16" s="786"/>
      <c r="L16" s="787"/>
    </row>
    <row r="17" spans="1:12" s="798" customFormat="1" ht="42.75" x14ac:dyDescent="0.2">
      <c r="A17" s="794" t="s">
        <v>32</v>
      </c>
      <c r="B17" s="595">
        <v>506</v>
      </c>
      <c r="C17" s="595" t="s">
        <v>860</v>
      </c>
      <c r="D17" s="237"/>
      <c r="E17" s="795">
        <v>100</v>
      </c>
      <c r="F17" s="748" t="s">
        <v>41</v>
      </c>
      <c r="G17" s="796"/>
      <c r="H17" s="797"/>
      <c r="I17" s="784">
        <f t="shared" ref="I17:I18" si="0">+E17*G17</f>
        <v>0</v>
      </c>
      <c r="J17" s="788"/>
      <c r="K17" s="789"/>
      <c r="L17" s="790"/>
    </row>
    <row r="18" spans="1:12" s="798" customFormat="1" ht="43.5" thickBot="1" x14ac:dyDescent="0.25">
      <c r="A18" s="794" t="s">
        <v>33</v>
      </c>
      <c r="B18" s="799">
        <v>506</v>
      </c>
      <c r="C18" s="595" t="s">
        <v>861</v>
      </c>
      <c r="D18" s="237"/>
      <c r="E18" s="799">
        <v>1000</v>
      </c>
      <c r="F18" s="748" t="s">
        <v>41</v>
      </c>
      <c r="G18" s="796"/>
      <c r="H18" s="797"/>
      <c r="I18" s="784">
        <f t="shared" si="0"/>
        <v>0</v>
      </c>
      <c r="J18" s="791"/>
      <c r="K18" s="792"/>
      <c r="L18" s="793"/>
    </row>
    <row r="19" spans="1:12" s="20" customFormat="1" ht="15.75" thickBot="1" x14ac:dyDescent="0.3">
      <c r="A19" s="39" t="s">
        <v>91</v>
      </c>
      <c r="B19" s="42"/>
      <c r="C19" s="41"/>
      <c r="D19" s="66"/>
      <c r="E19" s="42"/>
      <c r="F19" s="43"/>
      <c r="G19" s="134"/>
      <c r="H19" s="577"/>
      <c r="I19" s="57">
        <f>SUM(I16:I18)</f>
        <v>0</v>
      </c>
      <c r="J19" s="57">
        <f>SUM(J16:J18)</f>
        <v>0</v>
      </c>
      <c r="K19" s="57">
        <f>SUM(K16:K18)</f>
        <v>0</v>
      </c>
      <c r="L19" s="57">
        <f>SUM(L16:L18)</f>
        <v>0</v>
      </c>
    </row>
    <row r="20" spans="1:12" s="12" customFormat="1" ht="14.25" x14ac:dyDescent="0.2">
      <c r="B20" s="265"/>
      <c r="C20" s="59"/>
      <c r="D20" s="59"/>
      <c r="E20" s="502" t="s">
        <v>372</v>
      </c>
      <c r="F20" s="543"/>
      <c r="G20" s="544"/>
      <c r="H20" s="545"/>
      <c r="I20" s="506"/>
      <c r="J20" s="88" t="s">
        <v>590</v>
      </c>
    </row>
    <row r="21" spans="1:12" s="12" customFormat="1" ht="14.25" x14ac:dyDescent="0.2">
      <c r="B21" s="265"/>
      <c r="C21" s="59"/>
      <c r="D21" s="59"/>
      <c r="E21" s="507" t="s">
        <v>373</v>
      </c>
      <c r="F21" s="546"/>
      <c r="G21" s="547"/>
      <c r="H21" s="548"/>
      <c r="I21" s="511"/>
    </row>
    <row r="22" spans="1:12" s="12" customFormat="1" ht="15.75" thickBot="1" x14ac:dyDescent="0.3">
      <c r="B22" s="265"/>
      <c r="C22" s="59"/>
      <c r="D22" s="59"/>
      <c r="E22" s="512" t="s">
        <v>92</v>
      </c>
      <c r="F22" s="513"/>
      <c r="G22" s="514"/>
      <c r="H22" s="515"/>
      <c r="I22" s="516">
        <f>+I19+I20+I21</f>
        <v>0</v>
      </c>
    </row>
    <row r="23" spans="1:12" s="12" customFormat="1" ht="15" x14ac:dyDescent="0.25">
      <c r="B23" s="265"/>
      <c r="C23" s="59"/>
      <c r="D23" s="59"/>
      <c r="E23" s="596"/>
      <c r="F23" s="597"/>
      <c r="G23" s="598"/>
      <c r="H23" s="599"/>
      <c r="I23" s="599"/>
    </row>
    <row r="24" spans="1:12" s="12" customFormat="1" ht="15" x14ac:dyDescent="0.25">
      <c r="A24" s="263" t="s">
        <v>579</v>
      </c>
      <c r="B24" s="264"/>
      <c r="C24" s="263"/>
      <c r="D24" s="26"/>
      <c r="E24" s="265"/>
      <c r="F24" s="30"/>
      <c r="G24" s="28"/>
      <c r="H24" s="29"/>
      <c r="I24" s="123"/>
    </row>
    <row r="25" spans="1:12" s="12" customFormat="1" ht="14.25" x14ac:dyDescent="0.2">
      <c r="A25" s="266" t="s">
        <v>585</v>
      </c>
      <c r="B25" s="267"/>
      <c r="C25" s="266"/>
      <c r="D25" s="26"/>
      <c r="E25" s="265"/>
      <c r="F25" s="30"/>
      <c r="G25" s="28"/>
      <c r="H25" s="29"/>
      <c r="I25" s="123"/>
    </row>
    <row r="26" spans="1:12" s="12" customFormat="1" ht="14.25" x14ac:dyDescent="0.2">
      <c r="A26" s="266" t="s">
        <v>580</v>
      </c>
      <c r="B26" s="267"/>
      <c r="C26" s="266"/>
      <c r="D26" s="268"/>
      <c r="E26" s="267"/>
      <c r="F26" s="269"/>
      <c r="G26" s="270"/>
      <c r="H26" s="271"/>
      <c r="I26" s="272"/>
      <c r="J26" s="266"/>
      <c r="K26" s="266"/>
    </row>
    <row r="27" spans="1:12" s="12" customFormat="1" ht="14.25" x14ac:dyDescent="0.2">
      <c r="A27" s="266" t="s">
        <v>581</v>
      </c>
      <c r="B27" s="267"/>
      <c r="C27" s="266"/>
      <c r="D27" s="268"/>
      <c r="E27" s="267"/>
      <c r="F27" s="269"/>
      <c r="G27" s="270"/>
      <c r="H27" s="271"/>
      <c r="I27" s="272"/>
      <c r="J27" s="266"/>
      <c r="K27" s="266"/>
    </row>
    <row r="28" spans="1:12" s="12" customFormat="1" ht="14.25" x14ac:dyDescent="0.2">
      <c r="A28" s="266" t="s">
        <v>718</v>
      </c>
      <c r="B28" s="267"/>
      <c r="C28" s="266"/>
      <c r="D28" s="268"/>
      <c r="E28" s="267"/>
      <c r="F28" s="269"/>
      <c r="G28" s="270"/>
      <c r="H28" s="271"/>
      <c r="I28" s="272"/>
      <c r="J28" s="266"/>
      <c r="K28" s="266"/>
    </row>
    <row r="29" spans="1:12" s="12" customFormat="1" ht="14.25" x14ac:dyDescent="0.2">
      <c r="A29" s="266" t="s">
        <v>583</v>
      </c>
      <c r="B29" s="267"/>
      <c r="C29" s="266"/>
      <c r="D29" s="268"/>
      <c r="E29" s="267"/>
      <c r="F29" s="269"/>
      <c r="G29" s="270"/>
      <c r="H29" s="271"/>
      <c r="I29" s="272"/>
      <c r="J29" s="266"/>
      <c r="K29" s="266"/>
    </row>
    <row r="30" spans="1:12" s="581" customFormat="1" ht="14.25" x14ac:dyDescent="0.2">
      <c r="A30" s="688" t="s">
        <v>587</v>
      </c>
      <c r="B30" s="689"/>
      <c r="C30" s="688"/>
      <c r="D30" s="690"/>
      <c r="E30" s="689"/>
      <c r="F30" s="691"/>
      <c r="G30" s="692"/>
      <c r="H30" s="693"/>
      <c r="I30" s="694"/>
      <c r="J30" s="688"/>
      <c r="K30" s="688"/>
    </row>
    <row r="31" spans="1:12" s="12" customFormat="1" ht="14.25" x14ac:dyDescent="0.2">
      <c r="A31" s="274" t="s">
        <v>588</v>
      </c>
      <c r="B31" s="275"/>
      <c r="C31" s="274"/>
      <c r="D31" s="276"/>
      <c r="E31" s="275"/>
      <c r="F31" s="277"/>
      <c r="G31" s="278"/>
      <c r="H31" s="279"/>
      <c r="I31" s="280"/>
      <c r="J31" s="274"/>
      <c r="K31" s="274"/>
    </row>
    <row r="32" spans="1:12" s="12" customFormat="1" ht="14.25" x14ac:dyDescent="0.2">
      <c r="A32" s="266" t="s">
        <v>584</v>
      </c>
      <c r="B32" s="265"/>
      <c r="D32" s="282"/>
      <c r="E32" s="283"/>
      <c r="F32" s="30"/>
      <c r="G32" s="28"/>
      <c r="H32" s="29"/>
      <c r="I32" s="123"/>
    </row>
    <row r="33" spans="1:9" s="12" customFormat="1" ht="14.25" x14ac:dyDescent="0.2">
      <c r="B33" s="265"/>
      <c r="E33" s="265"/>
      <c r="F33" s="284"/>
      <c r="G33" s="27"/>
      <c r="H33" s="285"/>
      <c r="I33" s="285"/>
    </row>
    <row r="34" spans="1:9" s="12" customFormat="1" ht="15" x14ac:dyDescent="0.25">
      <c r="A34" s="286" t="s">
        <v>93</v>
      </c>
      <c r="B34" s="265"/>
      <c r="E34" s="265"/>
      <c r="F34" s="30"/>
      <c r="G34" s="122"/>
      <c r="H34" s="123"/>
      <c r="I34" s="287"/>
    </row>
    <row r="35" spans="1:9" s="12" customFormat="1" ht="14.25" x14ac:dyDescent="0.2">
      <c r="A35" s="12" t="s">
        <v>113</v>
      </c>
      <c r="B35" s="265"/>
      <c r="E35" s="265"/>
      <c r="F35" s="30"/>
      <c r="G35" s="122"/>
      <c r="H35" s="123"/>
      <c r="I35" s="287"/>
    </row>
    <row r="36" spans="1:9" s="12" customFormat="1" ht="15" x14ac:dyDescent="0.25">
      <c r="A36" s="12" t="s">
        <v>604</v>
      </c>
      <c r="B36" s="265"/>
      <c r="E36" s="265"/>
      <c r="F36" s="30"/>
      <c r="G36" s="122"/>
      <c r="H36" s="123"/>
      <c r="I36" s="287"/>
    </row>
    <row r="37" spans="1:9" s="12" customFormat="1" ht="14.25" x14ac:dyDescent="0.2">
      <c r="A37" s="12" t="s">
        <v>114</v>
      </c>
      <c r="B37" s="265"/>
      <c r="E37" s="265"/>
      <c r="F37" s="30"/>
      <c r="G37" s="122"/>
      <c r="H37" s="123"/>
      <c r="I37" s="287"/>
    </row>
    <row r="38" spans="1:9" s="12" customFormat="1" ht="14.25" x14ac:dyDescent="0.2">
      <c r="A38" s="12" t="s">
        <v>115</v>
      </c>
      <c r="B38" s="265"/>
      <c r="E38" s="265"/>
      <c r="F38" s="30"/>
      <c r="G38" s="122"/>
      <c r="H38" s="123"/>
      <c r="I38" s="287"/>
    </row>
    <row r="39" spans="1:9" s="12" customFormat="1" ht="15" x14ac:dyDescent="0.25">
      <c r="A39" s="12" t="s">
        <v>94</v>
      </c>
      <c r="D39" s="585"/>
      <c r="E39" s="600"/>
      <c r="F39" s="585"/>
      <c r="H39" s="123"/>
      <c r="I39" s="123"/>
    </row>
    <row r="40" spans="1:9" s="12" customFormat="1" ht="15" x14ac:dyDescent="0.25">
      <c r="A40" s="12" t="s">
        <v>95</v>
      </c>
      <c r="D40" s="585"/>
      <c r="E40" s="600"/>
      <c r="F40" s="585"/>
      <c r="H40" s="123"/>
      <c r="I40" s="123"/>
    </row>
    <row r="41" spans="1:9" s="12" customFormat="1" ht="14.25" x14ac:dyDescent="0.2">
      <c r="B41" s="265"/>
      <c r="E41" s="265"/>
      <c r="F41" s="30"/>
      <c r="G41" s="122"/>
      <c r="H41" s="123"/>
      <c r="I41" s="287"/>
    </row>
    <row r="42" spans="1:9" s="12" customFormat="1" ht="14.25" x14ac:dyDescent="0.2">
      <c r="A42" s="12" t="s">
        <v>116</v>
      </c>
      <c r="B42" s="265"/>
      <c r="E42" s="265"/>
      <c r="F42" s="30"/>
      <c r="G42" s="122"/>
      <c r="H42" s="123"/>
      <c r="I42" s="287"/>
    </row>
    <row r="43" spans="1:9" s="12" customFormat="1" ht="14.25" x14ac:dyDescent="0.2">
      <c r="B43" s="265"/>
      <c r="E43" s="265"/>
      <c r="F43" s="30"/>
      <c r="G43" s="122"/>
      <c r="H43" s="123"/>
      <c r="I43" s="123"/>
    </row>
    <row r="44" spans="1:9" s="12" customFormat="1" ht="15" x14ac:dyDescent="0.25">
      <c r="A44" s="12" t="s">
        <v>676</v>
      </c>
      <c r="B44" s="265"/>
      <c r="E44" s="265"/>
      <c r="F44" s="30"/>
      <c r="G44" s="122"/>
      <c r="H44" s="123"/>
      <c r="I44" s="123"/>
    </row>
    <row r="45" spans="1:9" s="12" customFormat="1" ht="14.25" x14ac:dyDescent="0.2">
      <c r="B45" s="265"/>
      <c r="E45" s="265"/>
      <c r="F45" s="30"/>
      <c r="G45" s="122"/>
      <c r="H45" s="123"/>
      <c r="I45" s="123"/>
    </row>
    <row r="46" spans="1:9" s="12" customFormat="1" ht="15" x14ac:dyDescent="0.25">
      <c r="A46" s="286" t="s">
        <v>571</v>
      </c>
      <c r="B46" s="265"/>
      <c r="E46" s="265"/>
      <c r="F46" s="30"/>
      <c r="G46" s="122"/>
      <c r="H46" s="123"/>
      <c r="I46" s="123"/>
    </row>
    <row r="47" spans="1:9" s="12" customFormat="1" ht="15" x14ac:dyDescent="0.25">
      <c r="A47" s="286" t="s">
        <v>497</v>
      </c>
      <c r="B47" s="265"/>
      <c r="E47" s="265"/>
      <c r="F47" s="30"/>
      <c r="G47" s="122"/>
      <c r="H47" s="123"/>
      <c r="I47" s="123"/>
    </row>
    <row r="48" spans="1:9" s="12" customFormat="1" ht="14.25" x14ac:dyDescent="0.2">
      <c r="B48" s="265"/>
      <c r="E48" s="265"/>
      <c r="F48" s="30"/>
      <c r="G48" s="122"/>
      <c r="H48" s="123"/>
      <c r="I48" s="123"/>
    </row>
    <row r="49" spans="1:11" s="12" customFormat="1" ht="14.25" x14ac:dyDescent="0.2">
      <c r="A49" s="16" t="s">
        <v>255</v>
      </c>
      <c r="B49" s="265"/>
      <c r="C49" s="288"/>
      <c r="D49" s="12" t="s">
        <v>96</v>
      </c>
      <c r="E49" s="30"/>
      <c r="F49" s="122" t="s">
        <v>97</v>
      </c>
      <c r="G49" s="122"/>
      <c r="H49" s="123"/>
      <c r="I49" s="123"/>
    </row>
    <row r="50" spans="1:11" s="12" customFormat="1" ht="27.75" customHeight="1" thickBot="1" x14ac:dyDescent="0.3">
      <c r="A50" s="601"/>
      <c r="B50" s="291"/>
      <c r="C50" s="292"/>
      <c r="D50" s="293"/>
      <c r="E50" s="316"/>
      <c r="F50" s="226"/>
      <c r="G50" s="227"/>
      <c r="H50" s="225"/>
      <c r="I50" s="225"/>
      <c r="J50" s="59"/>
      <c r="K50" s="59"/>
    </row>
    <row r="51" spans="1:11" s="12" customFormat="1" ht="14.25" x14ac:dyDescent="0.2">
      <c r="B51" s="265"/>
      <c r="E51" s="265"/>
      <c r="F51" s="30"/>
      <c r="G51" s="122"/>
      <c r="H51" s="123"/>
      <c r="I51" s="123"/>
    </row>
    <row r="52" spans="1:11" s="12" customFormat="1" ht="14.25" x14ac:dyDescent="0.2">
      <c r="B52" s="265"/>
      <c r="E52" s="265"/>
      <c r="F52" s="30"/>
      <c r="G52" s="122"/>
      <c r="H52" s="123"/>
      <c r="I52" s="123"/>
    </row>
    <row r="60" spans="1:11" x14ac:dyDescent="0.2">
      <c r="A60" s="50"/>
    </row>
  </sheetData>
  <sheetProtection password="CF35" sheet="1" objects="1" scenarios="1" formatCells="0"/>
  <phoneticPr fontId="2" type="noConversion"/>
  <pageMargins left="0.59055118110236227" right="0.59055118110236227" top="0.59055118110236227" bottom="0.59055118110236227" header="0" footer="0"/>
  <pageSetup paperSize="9" scale="85" fitToHeight="0" orientation="landscape" r:id="rId1"/>
  <headerFooter alignWithMargins="0">
    <oddFooter>&amp;A&amp;RStran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L145"/>
  <sheetViews>
    <sheetView zoomScaleNormal="10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1" customWidth="1"/>
    <col min="2" max="2" width="6.140625" style="4" customWidth="1"/>
    <col min="3" max="3" width="27.5703125" style="1" customWidth="1"/>
    <col min="4" max="4" width="14.28515625" style="1" customWidth="1"/>
    <col min="5" max="5" width="10.28515625" style="137" customWidth="1"/>
    <col min="6" max="6" width="7.7109375" style="2" customWidth="1"/>
    <col min="7" max="7" width="11.85546875" style="759" customWidth="1"/>
    <col min="8" max="8" width="10.42578125" style="120" customWidth="1"/>
    <col min="9" max="9" width="16.7109375" style="800" customWidth="1"/>
    <col min="10" max="12" width="8.5703125" style="1" customWidth="1"/>
    <col min="13" max="16384" width="9.140625" style="1"/>
  </cols>
  <sheetData>
    <row r="1" spans="1:12" x14ac:dyDescent="0.2">
      <c r="A1" s="1" t="s">
        <v>103</v>
      </c>
    </row>
    <row r="3" spans="1:12" s="12" customFormat="1" ht="15" x14ac:dyDescent="0.25">
      <c r="A3" s="86" t="s">
        <v>102</v>
      </c>
      <c r="B3" s="25"/>
      <c r="E3" s="25"/>
      <c r="F3" s="47"/>
      <c r="G3" s="760" t="s">
        <v>110</v>
      </c>
      <c r="H3" s="121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47" t="s">
        <v>27</v>
      </c>
      <c r="G4" s="761"/>
      <c r="H4" s="123"/>
      <c r="I4" s="52"/>
    </row>
    <row r="5" spans="1:12" s="12" customFormat="1" ht="15" x14ac:dyDescent="0.25">
      <c r="A5" s="86" t="s">
        <v>122</v>
      </c>
      <c r="B5" s="25"/>
      <c r="E5" s="25"/>
      <c r="F5" s="30"/>
      <c r="G5" s="761"/>
      <c r="H5" s="123"/>
      <c r="I5" s="52"/>
    </row>
    <row r="6" spans="1:12" x14ac:dyDescent="0.2">
      <c r="A6" s="61"/>
      <c r="B6" s="166"/>
      <c r="E6" s="167"/>
      <c r="I6" s="801"/>
    </row>
    <row r="7" spans="1:12" ht="15.75" x14ac:dyDescent="0.25">
      <c r="A7" s="59" t="s">
        <v>104</v>
      </c>
      <c r="B7" s="25"/>
      <c r="C7" s="59"/>
      <c r="D7" s="61"/>
      <c r="G7" s="44" t="s">
        <v>305</v>
      </c>
      <c r="H7" s="262">
        <v>11</v>
      </c>
      <c r="I7" s="802"/>
    </row>
    <row r="8" spans="1:12" s="128" customFormat="1" ht="15.75" x14ac:dyDescent="0.25">
      <c r="A8" s="199"/>
      <c r="B8" s="200"/>
      <c r="C8" s="199"/>
      <c r="D8" s="124"/>
      <c r="E8" s="125"/>
      <c r="F8" s="126"/>
      <c r="G8" s="762" t="s">
        <v>268</v>
      </c>
      <c r="H8" s="407"/>
      <c r="I8" s="803"/>
      <c r="J8" s="408"/>
    </row>
    <row r="9" spans="1:12" s="34" customFormat="1" ht="15.75" x14ac:dyDescent="0.25">
      <c r="A9" s="260"/>
      <c r="B9" s="261"/>
      <c r="C9" s="260"/>
      <c r="D9" s="124"/>
      <c r="E9" s="125"/>
      <c r="F9" s="126"/>
      <c r="G9" s="763" t="s">
        <v>611</v>
      </c>
      <c r="H9" s="127"/>
      <c r="I9" s="804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763"/>
      <c r="H10" s="127"/>
      <c r="I10" s="804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764"/>
      <c r="H11" s="129"/>
      <c r="I11" s="805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765"/>
      <c r="H12" s="54"/>
      <c r="I12" s="804"/>
      <c r="J12" s="217"/>
      <c r="K12" s="218"/>
      <c r="L12" s="218"/>
    </row>
    <row r="13" spans="1:12" ht="18.75" thickBot="1" x14ac:dyDescent="0.3">
      <c r="A13" s="17"/>
      <c r="B13" s="1"/>
      <c r="C13" s="16"/>
      <c r="E13" s="169"/>
      <c r="F13" s="170"/>
      <c r="G13" s="766"/>
      <c r="H13" s="132"/>
      <c r="I13" s="801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767" t="s">
        <v>106</v>
      </c>
      <c r="H14" s="46" t="s">
        <v>107</v>
      </c>
      <c r="I14" s="755" t="s">
        <v>308</v>
      </c>
      <c r="J14" s="193" t="s">
        <v>597</v>
      </c>
      <c r="K14" s="194" t="s">
        <v>596</v>
      </c>
      <c r="L14" s="192" t="s">
        <v>595</v>
      </c>
    </row>
    <row r="15" spans="1:12" s="174" customFormat="1" ht="12.75" customHeight="1" thickBot="1" x14ac:dyDescent="0.25">
      <c r="A15" s="171" t="s">
        <v>31</v>
      </c>
      <c r="B15" s="172" t="s">
        <v>32</v>
      </c>
      <c r="C15" s="172" t="s">
        <v>33</v>
      </c>
      <c r="D15" s="172" t="s">
        <v>34</v>
      </c>
      <c r="E15" s="172" t="s">
        <v>35</v>
      </c>
      <c r="F15" s="172" t="s">
        <v>36</v>
      </c>
      <c r="G15" s="172" t="s">
        <v>37</v>
      </c>
      <c r="H15" s="172" t="s">
        <v>38</v>
      </c>
      <c r="I15" s="173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15" x14ac:dyDescent="0.2">
      <c r="A16" s="735"/>
      <c r="B16" s="736"/>
      <c r="C16" s="737" t="s">
        <v>499</v>
      </c>
      <c r="D16" s="738"/>
      <c r="E16" s="739"/>
      <c r="F16" s="740"/>
      <c r="G16" s="768"/>
      <c r="H16" s="741"/>
      <c r="I16" s="806"/>
      <c r="J16" s="742"/>
      <c r="K16" s="743"/>
      <c r="L16" s="779"/>
    </row>
    <row r="17" spans="1:12" s="33" customFormat="1" ht="14.25" x14ac:dyDescent="0.2">
      <c r="A17" s="744" t="s">
        <v>31</v>
      </c>
      <c r="B17" s="423">
        <v>178</v>
      </c>
      <c r="C17" s="328" t="s">
        <v>269</v>
      </c>
      <c r="D17" s="237"/>
      <c r="E17" s="329">
        <v>5</v>
      </c>
      <c r="F17" s="565" t="s">
        <v>64</v>
      </c>
      <c r="G17" s="566"/>
      <c r="H17" s="322"/>
      <c r="I17" s="807">
        <f>+E17*G17</f>
        <v>0</v>
      </c>
      <c r="J17" s="331"/>
      <c r="K17" s="243"/>
      <c r="L17" s="332"/>
    </row>
    <row r="18" spans="1:12" s="33" customFormat="1" ht="14.25" x14ac:dyDescent="0.2">
      <c r="A18" s="744" t="s">
        <v>32</v>
      </c>
      <c r="B18" s="565">
        <v>186</v>
      </c>
      <c r="C18" s="328" t="s">
        <v>270</v>
      </c>
      <c r="D18" s="237"/>
      <c r="E18" s="333">
        <v>2</v>
      </c>
      <c r="F18" s="565" t="s">
        <v>64</v>
      </c>
      <c r="G18" s="566"/>
      <c r="H18" s="322"/>
      <c r="I18" s="807">
        <f t="shared" ref="I18:I81" si="0">+E18*G18</f>
        <v>0</v>
      </c>
      <c r="J18" s="331"/>
      <c r="K18" s="243"/>
      <c r="L18" s="332"/>
    </row>
    <row r="19" spans="1:12" s="33" customFormat="1" ht="14.25" x14ac:dyDescent="0.2">
      <c r="A19" s="744" t="s">
        <v>33</v>
      </c>
      <c r="B19" s="423">
        <v>137</v>
      </c>
      <c r="C19" s="328" t="s">
        <v>457</v>
      </c>
      <c r="D19" s="237"/>
      <c r="E19" s="333">
        <v>2700</v>
      </c>
      <c r="F19" s="565" t="s">
        <v>64</v>
      </c>
      <c r="G19" s="566"/>
      <c r="H19" s="322"/>
      <c r="I19" s="807">
        <f t="shared" si="0"/>
        <v>0</v>
      </c>
      <c r="J19" s="331"/>
      <c r="K19" s="243"/>
      <c r="L19" s="332"/>
    </row>
    <row r="20" spans="1:12" s="33" customFormat="1" ht="14.25" x14ac:dyDescent="0.2">
      <c r="A20" s="744" t="s">
        <v>34</v>
      </c>
      <c r="B20" s="423">
        <v>170</v>
      </c>
      <c r="C20" s="328" t="s">
        <v>271</v>
      </c>
      <c r="D20" s="237"/>
      <c r="E20" s="333">
        <v>5</v>
      </c>
      <c r="F20" s="565" t="s">
        <v>64</v>
      </c>
      <c r="G20" s="566"/>
      <c r="H20" s="322"/>
      <c r="I20" s="807">
        <f t="shared" si="0"/>
        <v>0</v>
      </c>
      <c r="J20" s="331"/>
      <c r="K20" s="243"/>
      <c r="L20" s="332"/>
    </row>
    <row r="21" spans="1:12" s="33" customFormat="1" ht="14.25" x14ac:dyDescent="0.2">
      <c r="A21" s="744" t="s">
        <v>35</v>
      </c>
      <c r="B21" s="565">
        <v>134</v>
      </c>
      <c r="C21" s="328" t="s">
        <v>760</v>
      </c>
      <c r="D21" s="237"/>
      <c r="E21" s="333">
        <v>57</v>
      </c>
      <c r="F21" s="565" t="s">
        <v>64</v>
      </c>
      <c r="G21" s="566"/>
      <c r="H21" s="322"/>
      <c r="I21" s="807">
        <f t="shared" si="0"/>
        <v>0</v>
      </c>
      <c r="J21" s="331"/>
      <c r="K21" s="243"/>
      <c r="L21" s="332"/>
    </row>
    <row r="22" spans="1:12" s="33" customFormat="1" ht="14.25" x14ac:dyDescent="0.2">
      <c r="A22" s="744" t="s">
        <v>36</v>
      </c>
      <c r="B22" s="565">
        <v>174</v>
      </c>
      <c r="C22" s="328" t="s">
        <v>272</v>
      </c>
      <c r="D22" s="237"/>
      <c r="E22" s="333">
        <v>70</v>
      </c>
      <c r="F22" s="565" t="s">
        <v>64</v>
      </c>
      <c r="G22" s="566"/>
      <c r="H22" s="322"/>
      <c r="I22" s="807">
        <f t="shared" si="0"/>
        <v>0</v>
      </c>
      <c r="J22" s="331"/>
      <c r="K22" s="243"/>
      <c r="L22" s="332"/>
    </row>
    <row r="23" spans="1:12" s="33" customFormat="1" ht="14.25" x14ac:dyDescent="0.2">
      <c r="A23" s="744" t="s">
        <v>37</v>
      </c>
      <c r="B23" s="565">
        <v>149</v>
      </c>
      <c r="C23" s="328" t="s">
        <v>761</v>
      </c>
      <c r="D23" s="237"/>
      <c r="E23" s="333">
        <v>200</v>
      </c>
      <c r="F23" s="565" t="s">
        <v>64</v>
      </c>
      <c r="G23" s="566"/>
      <c r="H23" s="322"/>
      <c r="I23" s="807">
        <f t="shared" si="0"/>
        <v>0</v>
      </c>
      <c r="J23" s="331"/>
      <c r="K23" s="243"/>
      <c r="L23" s="332"/>
    </row>
    <row r="24" spans="1:12" s="33" customFormat="1" ht="14.25" x14ac:dyDescent="0.2">
      <c r="A24" s="744" t="s">
        <v>38</v>
      </c>
      <c r="B24" s="565">
        <v>149</v>
      </c>
      <c r="C24" s="328" t="s">
        <v>762</v>
      </c>
      <c r="D24" s="237"/>
      <c r="E24" s="333">
        <v>50</v>
      </c>
      <c r="F24" s="565" t="s">
        <v>64</v>
      </c>
      <c r="G24" s="566"/>
      <c r="H24" s="322"/>
      <c r="I24" s="807">
        <f t="shared" si="0"/>
        <v>0</v>
      </c>
      <c r="J24" s="331"/>
      <c r="K24" s="243"/>
      <c r="L24" s="332"/>
    </row>
    <row r="25" spans="1:12" s="33" customFormat="1" ht="14.25" x14ac:dyDescent="0.2">
      <c r="A25" s="744" t="s">
        <v>39</v>
      </c>
      <c r="B25" s="565">
        <v>141</v>
      </c>
      <c r="C25" s="328" t="s">
        <v>763</v>
      </c>
      <c r="D25" s="237"/>
      <c r="E25" s="333">
        <v>660</v>
      </c>
      <c r="F25" s="565" t="s">
        <v>64</v>
      </c>
      <c r="G25" s="566"/>
      <c r="H25" s="322"/>
      <c r="I25" s="807">
        <f t="shared" si="0"/>
        <v>0</v>
      </c>
      <c r="J25" s="331"/>
      <c r="K25" s="243"/>
      <c r="L25" s="332"/>
    </row>
    <row r="26" spans="1:12" s="33" customFormat="1" ht="14.25" x14ac:dyDescent="0.2">
      <c r="A26" s="744" t="s">
        <v>42</v>
      </c>
      <c r="B26" s="565">
        <v>136</v>
      </c>
      <c r="C26" s="328" t="s">
        <v>764</v>
      </c>
      <c r="D26" s="237"/>
      <c r="E26" s="333">
        <v>100</v>
      </c>
      <c r="F26" s="565" t="s">
        <v>64</v>
      </c>
      <c r="G26" s="566"/>
      <c r="H26" s="322"/>
      <c r="I26" s="807">
        <f t="shared" si="0"/>
        <v>0</v>
      </c>
      <c r="J26" s="331"/>
      <c r="K26" s="243"/>
      <c r="L26" s="332"/>
    </row>
    <row r="27" spans="1:12" s="33" customFormat="1" ht="14.25" x14ac:dyDescent="0.2">
      <c r="A27" s="744" t="s">
        <v>43</v>
      </c>
      <c r="B27" s="565">
        <v>156</v>
      </c>
      <c r="C27" s="328" t="s">
        <v>765</v>
      </c>
      <c r="D27" s="237"/>
      <c r="E27" s="333">
        <v>20</v>
      </c>
      <c r="F27" s="565" t="s">
        <v>64</v>
      </c>
      <c r="G27" s="566"/>
      <c r="H27" s="322"/>
      <c r="I27" s="807">
        <f t="shared" si="0"/>
        <v>0</v>
      </c>
      <c r="J27" s="331"/>
      <c r="K27" s="243"/>
      <c r="L27" s="332"/>
    </row>
    <row r="28" spans="1:12" s="33" customFormat="1" ht="14.25" x14ac:dyDescent="0.2">
      <c r="A28" s="744" t="s">
        <v>44</v>
      </c>
      <c r="B28" s="565">
        <v>145</v>
      </c>
      <c r="C28" s="328" t="s">
        <v>458</v>
      </c>
      <c r="D28" s="237"/>
      <c r="E28" s="333">
        <v>68</v>
      </c>
      <c r="F28" s="565" t="s">
        <v>64</v>
      </c>
      <c r="G28" s="566"/>
      <c r="H28" s="322"/>
      <c r="I28" s="807">
        <f t="shared" si="0"/>
        <v>0</v>
      </c>
      <c r="J28" s="331"/>
      <c r="K28" s="243"/>
      <c r="L28" s="332"/>
    </row>
    <row r="29" spans="1:12" s="33" customFormat="1" ht="14.25" x14ac:dyDescent="0.2">
      <c r="A29" s="744" t="s">
        <v>45</v>
      </c>
      <c r="B29" s="565">
        <v>140</v>
      </c>
      <c r="C29" s="328" t="s">
        <v>766</v>
      </c>
      <c r="D29" s="237"/>
      <c r="E29" s="333">
        <v>180</v>
      </c>
      <c r="F29" s="565" t="s">
        <v>64</v>
      </c>
      <c r="G29" s="566"/>
      <c r="H29" s="322"/>
      <c r="I29" s="807">
        <f t="shared" si="0"/>
        <v>0</v>
      </c>
      <c r="J29" s="331"/>
      <c r="K29" s="243"/>
      <c r="L29" s="332"/>
    </row>
    <row r="30" spans="1:12" s="33" customFormat="1" ht="14.25" x14ac:dyDescent="0.2">
      <c r="A30" s="744" t="s">
        <v>46</v>
      </c>
      <c r="B30" s="565">
        <v>127</v>
      </c>
      <c r="C30" s="328" t="s">
        <v>273</v>
      </c>
      <c r="D30" s="237"/>
      <c r="E30" s="333">
        <v>450</v>
      </c>
      <c r="F30" s="565" t="s">
        <v>64</v>
      </c>
      <c r="G30" s="566"/>
      <c r="H30" s="322"/>
      <c r="I30" s="807">
        <f t="shared" si="0"/>
        <v>0</v>
      </c>
      <c r="J30" s="331"/>
      <c r="K30" s="243"/>
      <c r="L30" s="332"/>
    </row>
    <row r="31" spans="1:12" s="33" customFormat="1" ht="14.25" x14ac:dyDescent="0.2">
      <c r="A31" s="744" t="s">
        <v>47</v>
      </c>
      <c r="B31" s="565">
        <v>184</v>
      </c>
      <c r="C31" s="328" t="s">
        <v>274</v>
      </c>
      <c r="D31" s="237"/>
      <c r="E31" s="333">
        <v>5</v>
      </c>
      <c r="F31" s="565" t="s">
        <v>64</v>
      </c>
      <c r="G31" s="566"/>
      <c r="H31" s="322"/>
      <c r="I31" s="807">
        <f t="shared" si="0"/>
        <v>0</v>
      </c>
      <c r="J31" s="331"/>
      <c r="K31" s="243"/>
      <c r="L31" s="332"/>
    </row>
    <row r="32" spans="1:12" s="33" customFormat="1" ht="14.25" x14ac:dyDescent="0.2">
      <c r="A32" s="744" t="s">
        <v>48</v>
      </c>
      <c r="B32" s="565">
        <v>138</v>
      </c>
      <c r="C32" s="328" t="s">
        <v>275</v>
      </c>
      <c r="D32" s="237"/>
      <c r="E32" s="333">
        <v>430</v>
      </c>
      <c r="F32" s="565" t="s">
        <v>64</v>
      </c>
      <c r="G32" s="566"/>
      <c r="H32" s="322"/>
      <c r="I32" s="807">
        <f t="shared" si="0"/>
        <v>0</v>
      </c>
      <c r="J32" s="331"/>
      <c r="K32" s="243"/>
      <c r="L32" s="332"/>
    </row>
    <row r="33" spans="1:12" s="33" customFormat="1" ht="14.25" x14ac:dyDescent="0.2">
      <c r="A33" s="744" t="s">
        <v>49</v>
      </c>
      <c r="B33" s="565">
        <v>173</v>
      </c>
      <c r="C33" s="328" t="s">
        <v>767</v>
      </c>
      <c r="D33" s="237"/>
      <c r="E33" s="333">
        <v>50</v>
      </c>
      <c r="F33" s="565" t="s">
        <v>64</v>
      </c>
      <c r="G33" s="566"/>
      <c r="H33" s="322"/>
      <c r="I33" s="807">
        <f t="shared" si="0"/>
        <v>0</v>
      </c>
      <c r="J33" s="331"/>
      <c r="K33" s="243"/>
      <c r="L33" s="332"/>
    </row>
    <row r="34" spans="1:12" s="33" customFormat="1" ht="14.25" x14ac:dyDescent="0.2">
      <c r="A34" s="744" t="s">
        <v>50</v>
      </c>
      <c r="B34" s="565"/>
      <c r="C34" s="429" t="s">
        <v>768</v>
      </c>
      <c r="D34" s="237"/>
      <c r="E34" s="333">
        <v>5</v>
      </c>
      <c r="F34" s="565" t="s">
        <v>64</v>
      </c>
      <c r="G34" s="566"/>
      <c r="H34" s="322"/>
      <c r="I34" s="807">
        <f t="shared" si="0"/>
        <v>0</v>
      </c>
      <c r="J34" s="331"/>
      <c r="K34" s="243"/>
      <c r="L34" s="332"/>
    </row>
    <row r="35" spans="1:12" s="33" customFormat="1" ht="14.25" x14ac:dyDescent="0.2">
      <c r="A35" s="744" t="s">
        <v>51</v>
      </c>
      <c r="B35" s="565">
        <v>142</v>
      </c>
      <c r="C35" s="328" t="s">
        <v>276</v>
      </c>
      <c r="D35" s="237"/>
      <c r="E35" s="333">
        <v>50</v>
      </c>
      <c r="F35" s="565" t="s">
        <v>64</v>
      </c>
      <c r="G35" s="566"/>
      <c r="H35" s="322"/>
      <c r="I35" s="807">
        <f t="shared" si="0"/>
        <v>0</v>
      </c>
      <c r="J35" s="331"/>
      <c r="K35" s="243"/>
      <c r="L35" s="332"/>
    </row>
    <row r="36" spans="1:12" s="33" customFormat="1" ht="14.25" x14ac:dyDescent="0.2">
      <c r="A36" s="744" t="s">
        <v>52</v>
      </c>
      <c r="B36" s="565">
        <v>157</v>
      </c>
      <c r="C36" s="328" t="s">
        <v>277</v>
      </c>
      <c r="D36" s="237"/>
      <c r="E36" s="333">
        <v>60</v>
      </c>
      <c r="F36" s="565" t="s">
        <v>64</v>
      </c>
      <c r="G36" s="566"/>
      <c r="H36" s="322"/>
      <c r="I36" s="807">
        <f t="shared" si="0"/>
        <v>0</v>
      </c>
      <c r="J36" s="331"/>
      <c r="K36" s="243"/>
      <c r="L36" s="332"/>
    </row>
    <row r="37" spans="1:12" s="33" customFormat="1" ht="14.25" x14ac:dyDescent="0.2">
      <c r="A37" s="744" t="s">
        <v>53</v>
      </c>
      <c r="B37" s="565">
        <v>172</v>
      </c>
      <c r="C37" s="328" t="s">
        <v>769</v>
      </c>
      <c r="D37" s="237"/>
      <c r="E37" s="333">
        <v>20</v>
      </c>
      <c r="F37" s="565" t="s">
        <v>64</v>
      </c>
      <c r="G37" s="566"/>
      <c r="H37" s="322"/>
      <c r="I37" s="807">
        <f t="shared" si="0"/>
        <v>0</v>
      </c>
      <c r="J37" s="331"/>
      <c r="K37" s="243"/>
      <c r="L37" s="332"/>
    </row>
    <row r="38" spans="1:12" s="33" customFormat="1" ht="14.25" x14ac:dyDescent="0.2">
      <c r="A38" s="744" t="s">
        <v>54</v>
      </c>
      <c r="B38" s="565">
        <v>185</v>
      </c>
      <c r="C38" s="328" t="s">
        <v>278</v>
      </c>
      <c r="D38" s="237"/>
      <c r="E38" s="333">
        <v>20</v>
      </c>
      <c r="F38" s="565" t="s">
        <v>64</v>
      </c>
      <c r="G38" s="566"/>
      <c r="H38" s="322"/>
      <c r="I38" s="807">
        <f t="shared" si="0"/>
        <v>0</v>
      </c>
      <c r="J38" s="331"/>
      <c r="K38" s="243"/>
      <c r="L38" s="332"/>
    </row>
    <row r="39" spans="1:12" s="33" customFormat="1" ht="14.25" x14ac:dyDescent="0.2">
      <c r="A39" s="744" t="s">
        <v>55</v>
      </c>
      <c r="B39" s="565">
        <v>155</v>
      </c>
      <c r="C39" s="328" t="s">
        <v>770</v>
      </c>
      <c r="D39" s="237"/>
      <c r="E39" s="333">
        <v>240</v>
      </c>
      <c r="F39" s="565" t="s">
        <v>64</v>
      </c>
      <c r="G39" s="566"/>
      <c r="H39" s="322"/>
      <c r="I39" s="807">
        <f t="shared" si="0"/>
        <v>0</v>
      </c>
      <c r="J39" s="331"/>
      <c r="K39" s="243"/>
      <c r="L39" s="332"/>
    </row>
    <row r="40" spans="1:12" s="33" customFormat="1" ht="14.25" x14ac:dyDescent="0.2">
      <c r="A40" s="744" t="s">
        <v>56</v>
      </c>
      <c r="B40" s="565">
        <v>143</v>
      </c>
      <c r="C40" s="328" t="s">
        <v>771</v>
      </c>
      <c r="D40" s="237"/>
      <c r="E40" s="333">
        <v>950</v>
      </c>
      <c r="F40" s="565" t="s">
        <v>64</v>
      </c>
      <c r="G40" s="566"/>
      <c r="H40" s="322"/>
      <c r="I40" s="807">
        <f t="shared" si="0"/>
        <v>0</v>
      </c>
      <c r="J40" s="331"/>
      <c r="K40" s="243"/>
      <c r="L40" s="332"/>
    </row>
    <row r="41" spans="1:12" s="33" customFormat="1" ht="14.25" x14ac:dyDescent="0.2">
      <c r="A41" s="744" t="s">
        <v>57</v>
      </c>
      <c r="B41" s="565">
        <v>154</v>
      </c>
      <c r="C41" s="328" t="s">
        <v>279</v>
      </c>
      <c r="D41" s="237"/>
      <c r="E41" s="333">
        <v>30</v>
      </c>
      <c r="F41" s="565" t="s">
        <v>64</v>
      </c>
      <c r="G41" s="566"/>
      <c r="H41" s="322"/>
      <c r="I41" s="807">
        <f t="shared" si="0"/>
        <v>0</v>
      </c>
      <c r="J41" s="331"/>
      <c r="K41" s="243"/>
      <c r="L41" s="332"/>
    </row>
    <row r="42" spans="1:12" s="33" customFormat="1" ht="14.25" x14ac:dyDescent="0.2">
      <c r="A42" s="744" t="s">
        <v>59</v>
      </c>
      <c r="B42" s="565">
        <v>159</v>
      </c>
      <c r="C42" s="328" t="s">
        <v>772</v>
      </c>
      <c r="D42" s="237"/>
      <c r="E42" s="333">
        <v>80</v>
      </c>
      <c r="F42" s="565" t="s">
        <v>64</v>
      </c>
      <c r="G42" s="566"/>
      <c r="H42" s="322"/>
      <c r="I42" s="807">
        <f t="shared" si="0"/>
        <v>0</v>
      </c>
      <c r="J42" s="331"/>
      <c r="K42" s="243"/>
      <c r="L42" s="332"/>
    </row>
    <row r="43" spans="1:12" s="33" customFormat="1" ht="15" x14ac:dyDescent="0.2">
      <c r="A43" s="815"/>
      <c r="B43" s="816"/>
      <c r="C43" s="817" t="s">
        <v>12</v>
      </c>
      <c r="D43" s="818"/>
      <c r="E43" s="819"/>
      <c r="F43" s="820"/>
      <c r="G43" s="821"/>
      <c r="H43" s="822"/>
      <c r="I43" s="823"/>
      <c r="J43" s="824"/>
      <c r="K43" s="825"/>
      <c r="L43" s="826"/>
    </row>
    <row r="44" spans="1:12" s="33" customFormat="1" ht="14.25" x14ac:dyDescent="0.2">
      <c r="A44" s="744" t="s">
        <v>60</v>
      </c>
      <c r="B44" s="321"/>
      <c r="C44" s="748" t="s">
        <v>773</v>
      </c>
      <c r="D44" s="237"/>
      <c r="E44" s="432">
        <v>5</v>
      </c>
      <c r="F44" s="335" t="s">
        <v>64</v>
      </c>
      <c r="G44" s="566"/>
      <c r="H44" s="322"/>
      <c r="I44" s="807">
        <f t="shared" si="0"/>
        <v>0</v>
      </c>
      <c r="J44" s="331"/>
      <c r="K44" s="243"/>
      <c r="L44" s="332"/>
    </row>
    <row r="45" spans="1:12" s="33" customFormat="1" ht="28.5" x14ac:dyDescent="0.2">
      <c r="A45" s="744" t="s">
        <v>61</v>
      </c>
      <c r="B45" s="565">
        <v>169</v>
      </c>
      <c r="C45" s="328" t="s">
        <v>774</v>
      </c>
      <c r="D45" s="237"/>
      <c r="E45" s="333">
        <v>2</v>
      </c>
      <c r="F45" s="602" t="s">
        <v>64</v>
      </c>
      <c r="G45" s="566"/>
      <c r="H45" s="322"/>
      <c r="I45" s="807">
        <f t="shared" si="0"/>
        <v>0</v>
      </c>
      <c r="J45" s="331"/>
      <c r="K45" s="243"/>
      <c r="L45" s="332"/>
    </row>
    <row r="46" spans="1:12" s="33" customFormat="1" ht="28.5" x14ac:dyDescent="0.2">
      <c r="A46" s="744" t="s">
        <v>62</v>
      </c>
      <c r="B46" s="565">
        <v>169</v>
      </c>
      <c r="C46" s="328" t="s">
        <v>775</v>
      </c>
      <c r="D46" s="237"/>
      <c r="E46" s="333">
        <v>2</v>
      </c>
      <c r="F46" s="602" t="s">
        <v>64</v>
      </c>
      <c r="G46" s="566"/>
      <c r="H46" s="322"/>
      <c r="I46" s="807">
        <f t="shared" si="0"/>
        <v>0</v>
      </c>
      <c r="J46" s="331"/>
      <c r="K46" s="243"/>
      <c r="L46" s="332"/>
    </row>
    <row r="47" spans="1:12" s="33" customFormat="1" ht="14.25" x14ac:dyDescent="0.2">
      <c r="A47" s="744" t="s">
        <v>63</v>
      </c>
      <c r="B47" s="565"/>
      <c r="C47" s="328" t="s">
        <v>776</v>
      </c>
      <c r="D47" s="237"/>
      <c r="E47" s="333">
        <v>5</v>
      </c>
      <c r="F47" s="602" t="s">
        <v>64</v>
      </c>
      <c r="G47" s="566"/>
      <c r="H47" s="322"/>
      <c r="I47" s="807">
        <f t="shared" si="0"/>
        <v>0</v>
      </c>
      <c r="J47" s="331"/>
      <c r="K47" s="243"/>
      <c r="L47" s="332"/>
    </row>
    <row r="48" spans="1:12" s="33" customFormat="1" ht="14.25" x14ac:dyDescent="0.2">
      <c r="A48" s="744" t="s">
        <v>65</v>
      </c>
      <c r="B48" s="565">
        <v>177</v>
      </c>
      <c r="C48" s="328" t="s">
        <v>777</v>
      </c>
      <c r="D48" s="237"/>
      <c r="E48" s="333">
        <v>2</v>
      </c>
      <c r="F48" s="602" t="s">
        <v>64</v>
      </c>
      <c r="G48" s="566"/>
      <c r="H48" s="322"/>
      <c r="I48" s="807">
        <f t="shared" si="0"/>
        <v>0</v>
      </c>
      <c r="J48" s="331"/>
      <c r="K48" s="243"/>
      <c r="L48" s="332"/>
    </row>
    <row r="49" spans="1:12" s="33" customFormat="1" ht="14.25" x14ac:dyDescent="0.2">
      <c r="A49" s="744" t="s">
        <v>66</v>
      </c>
      <c r="B49" s="565">
        <v>175</v>
      </c>
      <c r="C49" s="328" t="s">
        <v>778</v>
      </c>
      <c r="D49" s="237"/>
      <c r="E49" s="333">
        <v>2</v>
      </c>
      <c r="F49" s="602" t="s">
        <v>64</v>
      </c>
      <c r="G49" s="566"/>
      <c r="H49" s="322"/>
      <c r="I49" s="807">
        <f t="shared" si="0"/>
        <v>0</v>
      </c>
      <c r="J49" s="331"/>
      <c r="K49" s="243"/>
      <c r="L49" s="332"/>
    </row>
    <row r="50" spans="1:12" s="33" customFormat="1" ht="28.5" x14ac:dyDescent="0.2">
      <c r="A50" s="744" t="s">
        <v>67</v>
      </c>
      <c r="B50" s="565">
        <v>146</v>
      </c>
      <c r="C50" s="328" t="s">
        <v>779</v>
      </c>
      <c r="D50" s="237"/>
      <c r="E50" s="333">
        <v>3</v>
      </c>
      <c r="F50" s="602" t="s">
        <v>64</v>
      </c>
      <c r="G50" s="566"/>
      <c r="H50" s="322"/>
      <c r="I50" s="807">
        <f t="shared" si="0"/>
        <v>0</v>
      </c>
      <c r="J50" s="331"/>
      <c r="K50" s="243"/>
      <c r="L50" s="332"/>
    </row>
    <row r="51" spans="1:12" s="33" customFormat="1" ht="14.25" x14ac:dyDescent="0.2">
      <c r="A51" s="744" t="s">
        <v>69</v>
      </c>
      <c r="B51" s="565">
        <v>148</v>
      </c>
      <c r="C51" s="328" t="s">
        <v>780</v>
      </c>
      <c r="D51" s="237"/>
      <c r="E51" s="333">
        <v>18</v>
      </c>
      <c r="F51" s="602" t="s">
        <v>64</v>
      </c>
      <c r="G51" s="566"/>
      <c r="H51" s="322"/>
      <c r="I51" s="807">
        <f t="shared" si="0"/>
        <v>0</v>
      </c>
      <c r="J51" s="331"/>
      <c r="K51" s="243"/>
      <c r="L51" s="332"/>
    </row>
    <row r="52" spans="1:12" s="33" customFormat="1" ht="14.25" x14ac:dyDescent="0.2">
      <c r="A52" s="744" t="s">
        <v>71</v>
      </c>
      <c r="B52" s="565">
        <v>925</v>
      </c>
      <c r="C52" s="328" t="s">
        <v>280</v>
      </c>
      <c r="D52" s="237"/>
      <c r="E52" s="333">
        <v>2</v>
      </c>
      <c r="F52" s="602" t="s">
        <v>64</v>
      </c>
      <c r="G52" s="566"/>
      <c r="H52" s="322"/>
      <c r="I52" s="807">
        <f t="shared" si="0"/>
        <v>0</v>
      </c>
      <c r="J52" s="331"/>
      <c r="K52" s="243"/>
      <c r="L52" s="332"/>
    </row>
    <row r="53" spans="1:12" s="33" customFormat="1" ht="28.5" x14ac:dyDescent="0.2">
      <c r="A53" s="744" t="s">
        <v>72</v>
      </c>
      <c r="B53" s="565">
        <v>147</v>
      </c>
      <c r="C53" s="328" t="s">
        <v>781</v>
      </c>
      <c r="D53" s="237"/>
      <c r="E53" s="333">
        <v>5</v>
      </c>
      <c r="F53" s="602" t="s">
        <v>64</v>
      </c>
      <c r="G53" s="566"/>
      <c r="H53" s="322"/>
      <c r="I53" s="807">
        <f t="shared" si="0"/>
        <v>0</v>
      </c>
      <c r="J53" s="331"/>
      <c r="K53" s="243"/>
      <c r="L53" s="332"/>
    </row>
    <row r="54" spans="1:12" s="33" customFormat="1" ht="15" x14ac:dyDescent="0.2">
      <c r="A54" s="749"/>
      <c r="B54" s="736"/>
      <c r="C54" s="737" t="s">
        <v>498</v>
      </c>
      <c r="D54" s="738"/>
      <c r="E54" s="745"/>
      <c r="F54" s="746"/>
      <c r="G54" s="768"/>
      <c r="H54" s="741"/>
      <c r="I54" s="806"/>
      <c r="J54" s="750"/>
      <c r="K54" s="747"/>
      <c r="L54" s="780"/>
    </row>
    <row r="55" spans="1:12" s="33" customFormat="1" ht="14.25" x14ac:dyDescent="0.2">
      <c r="A55" s="234" t="s">
        <v>73</v>
      </c>
      <c r="B55" s="565">
        <v>102</v>
      </c>
      <c r="C55" s="328" t="s">
        <v>281</v>
      </c>
      <c r="D55" s="237"/>
      <c r="E55" s="333">
        <v>27</v>
      </c>
      <c r="F55" s="602" t="s">
        <v>64</v>
      </c>
      <c r="G55" s="566"/>
      <c r="H55" s="322"/>
      <c r="I55" s="807">
        <f t="shared" si="0"/>
        <v>0</v>
      </c>
      <c r="J55" s="331"/>
      <c r="K55" s="243"/>
      <c r="L55" s="332"/>
    </row>
    <row r="56" spans="1:12" s="33" customFormat="1" ht="14.25" x14ac:dyDescent="0.2">
      <c r="A56" s="234" t="s">
        <v>74</v>
      </c>
      <c r="B56" s="565">
        <v>191</v>
      </c>
      <c r="C56" s="328" t="s">
        <v>282</v>
      </c>
      <c r="D56" s="237"/>
      <c r="E56" s="333">
        <v>10</v>
      </c>
      <c r="F56" s="602" t="s">
        <v>64</v>
      </c>
      <c r="G56" s="566"/>
      <c r="H56" s="322"/>
      <c r="I56" s="807">
        <f t="shared" si="0"/>
        <v>0</v>
      </c>
      <c r="J56" s="331"/>
      <c r="K56" s="243"/>
      <c r="L56" s="332"/>
    </row>
    <row r="57" spans="1:12" s="33" customFormat="1" ht="14.25" x14ac:dyDescent="0.2">
      <c r="A57" s="234" t="s">
        <v>75</v>
      </c>
      <c r="B57" s="565">
        <v>165</v>
      </c>
      <c r="C57" s="328" t="s">
        <v>283</v>
      </c>
      <c r="D57" s="237"/>
      <c r="E57" s="333">
        <v>10</v>
      </c>
      <c r="F57" s="602" t="s">
        <v>64</v>
      </c>
      <c r="G57" s="566"/>
      <c r="H57" s="322"/>
      <c r="I57" s="807">
        <f t="shared" si="0"/>
        <v>0</v>
      </c>
      <c r="J57" s="331"/>
      <c r="K57" s="243"/>
      <c r="L57" s="332"/>
    </row>
    <row r="58" spans="1:12" s="33" customFormat="1" ht="28.5" x14ac:dyDescent="0.2">
      <c r="A58" s="234" t="s">
        <v>76</v>
      </c>
      <c r="B58" s="565">
        <v>188</v>
      </c>
      <c r="C58" s="328" t="s">
        <v>491</v>
      </c>
      <c r="D58" s="237"/>
      <c r="E58" s="333">
        <v>30</v>
      </c>
      <c r="F58" s="602" t="s">
        <v>64</v>
      </c>
      <c r="G58" s="566"/>
      <c r="H58" s="322"/>
      <c r="I58" s="807">
        <f t="shared" si="0"/>
        <v>0</v>
      </c>
      <c r="J58" s="331"/>
      <c r="K58" s="243"/>
      <c r="L58" s="332"/>
    </row>
    <row r="59" spans="1:12" s="33" customFormat="1" ht="14.25" x14ac:dyDescent="0.2">
      <c r="A59" s="234" t="s">
        <v>77</v>
      </c>
      <c r="B59" s="565">
        <v>188</v>
      </c>
      <c r="C59" s="328" t="s">
        <v>782</v>
      </c>
      <c r="D59" s="237"/>
      <c r="E59" s="333">
        <v>20</v>
      </c>
      <c r="F59" s="602" t="s">
        <v>64</v>
      </c>
      <c r="G59" s="566"/>
      <c r="H59" s="322"/>
      <c r="I59" s="807">
        <f t="shared" si="0"/>
        <v>0</v>
      </c>
      <c r="J59" s="331"/>
      <c r="K59" s="243"/>
      <c r="L59" s="332"/>
    </row>
    <row r="60" spans="1:12" s="33" customFormat="1" ht="14.25" x14ac:dyDescent="0.2">
      <c r="A60" s="234" t="s">
        <v>78</v>
      </c>
      <c r="B60" s="565">
        <v>181</v>
      </c>
      <c r="C60" s="328" t="s">
        <v>284</v>
      </c>
      <c r="D60" s="237"/>
      <c r="E60" s="333">
        <v>40</v>
      </c>
      <c r="F60" s="602" t="s">
        <v>64</v>
      </c>
      <c r="G60" s="566"/>
      <c r="H60" s="322"/>
      <c r="I60" s="807">
        <f t="shared" si="0"/>
        <v>0</v>
      </c>
      <c r="J60" s="331"/>
      <c r="K60" s="243"/>
      <c r="L60" s="332"/>
    </row>
    <row r="61" spans="1:12" s="33" customFormat="1" ht="14.25" x14ac:dyDescent="0.2">
      <c r="A61" s="234" t="s">
        <v>79</v>
      </c>
      <c r="B61" s="565">
        <v>106</v>
      </c>
      <c r="C61" s="328" t="s">
        <v>242</v>
      </c>
      <c r="D61" s="237"/>
      <c r="E61" s="333">
        <v>1800</v>
      </c>
      <c r="F61" s="602" t="s">
        <v>64</v>
      </c>
      <c r="G61" s="566"/>
      <c r="H61" s="322"/>
      <c r="I61" s="807">
        <f t="shared" si="0"/>
        <v>0</v>
      </c>
      <c r="J61" s="331"/>
      <c r="K61" s="243"/>
      <c r="L61" s="332"/>
    </row>
    <row r="62" spans="1:12" s="33" customFormat="1" ht="14.25" x14ac:dyDescent="0.2">
      <c r="A62" s="234" t="s">
        <v>80</v>
      </c>
      <c r="B62" s="565">
        <v>135</v>
      </c>
      <c r="C62" s="328" t="s">
        <v>285</v>
      </c>
      <c r="D62" s="237"/>
      <c r="E62" s="333">
        <v>5</v>
      </c>
      <c r="F62" s="602" t="s">
        <v>64</v>
      </c>
      <c r="G62" s="566"/>
      <c r="H62" s="322"/>
      <c r="I62" s="807">
        <f t="shared" si="0"/>
        <v>0</v>
      </c>
      <c r="J62" s="331"/>
      <c r="K62" s="243"/>
      <c r="L62" s="332"/>
    </row>
    <row r="63" spans="1:12" s="33" customFormat="1" ht="14.25" x14ac:dyDescent="0.2">
      <c r="A63" s="234" t="s">
        <v>81</v>
      </c>
      <c r="B63" s="565">
        <v>135</v>
      </c>
      <c r="C63" s="328" t="s">
        <v>250</v>
      </c>
      <c r="D63" s="237"/>
      <c r="E63" s="333">
        <v>7</v>
      </c>
      <c r="F63" s="602" t="s">
        <v>64</v>
      </c>
      <c r="G63" s="566"/>
      <c r="H63" s="322"/>
      <c r="I63" s="807">
        <f t="shared" si="0"/>
        <v>0</v>
      </c>
      <c r="J63" s="331"/>
      <c r="K63" s="243"/>
      <c r="L63" s="332"/>
    </row>
    <row r="64" spans="1:12" s="33" customFormat="1" ht="14.25" x14ac:dyDescent="0.2">
      <c r="A64" s="234" t="s">
        <v>82</v>
      </c>
      <c r="B64" s="565">
        <v>103</v>
      </c>
      <c r="C64" s="328" t="s">
        <v>329</v>
      </c>
      <c r="D64" s="237"/>
      <c r="E64" s="333">
        <v>65</v>
      </c>
      <c r="F64" s="602" t="s">
        <v>64</v>
      </c>
      <c r="G64" s="566"/>
      <c r="H64" s="322"/>
      <c r="I64" s="807">
        <f t="shared" si="0"/>
        <v>0</v>
      </c>
      <c r="J64" s="331"/>
      <c r="K64" s="243"/>
      <c r="L64" s="332"/>
    </row>
    <row r="65" spans="1:12" s="33" customFormat="1" ht="14.25" x14ac:dyDescent="0.2">
      <c r="A65" s="234" t="s">
        <v>84</v>
      </c>
      <c r="B65" s="565">
        <v>193</v>
      </c>
      <c r="C65" s="328" t="s">
        <v>286</v>
      </c>
      <c r="D65" s="237"/>
      <c r="E65" s="333">
        <v>20</v>
      </c>
      <c r="F65" s="602" t="s">
        <v>64</v>
      </c>
      <c r="G65" s="566"/>
      <c r="H65" s="322"/>
      <c r="I65" s="807">
        <f t="shared" si="0"/>
        <v>0</v>
      </c>
      <c r="J65" s="331"/>
      <c r="K65" s="243"/>
      <c r="L65" s="332"/>
    </row>
    <row r="66" spans="1:12" s="33" customFormat="1" ht="14.25" x14ac:dyDescent="0.2">
      <c r="A66" s="234" t="s">
        <v>85</v>
      </c>
      <c r="B66" s="565">
        <v>124</v>
      </c>
      <c r="C66" s="328" t="s">
        <v>287</v>
      </c>
      <c r="D66" s="237"/>
      <c r="E66" s="333">
        <v>40</v>
      </c>
      <c r="F66" s="602" t="s">
        <v>64</v>
      </c>
      <c r="G66" s="566"/>
      <c r="H66" s="322"/>
      <c r="I66" s="807">
        <f t="shared" si="0"/>
        <v>0</v>
      </c>
      <c r="J66" s="331"/>
      <c r="K66" s="243"/>
      <c r="L66" s="332"/>
    </row>
    <row r="67" spans="1:12" s="33" customFormat="1" ht="14.25" x14ac:dyDescent="0.2">
      <c r="A67" s="234" t="s">
        <v>86</v>
      </c>
      <c r="B67" s="565">
        <v>124</v>
      </c>
      <c r="C67" s="328" t="s">
        <v>288</v>
      </c>
      <c r="D67" s="237"/>
      <c r="E67" s="333">
        <v>200</v>
      </c>
      <c r="F67" s="602" t="s">
        <v>64</v>
      </c>
      <c r="G67" s="566"/>
      <c r="H67" s="322"/>
      <c r="I67" s="807">
        <f t="shared" si="0"/>
        <v>0</v>
      </c>
      <c r="J67" s="331"/>
      <c r="K67" s="243"/>
      <c r="L67" s="332"/>
    </row>
    <row r="68" spans="1:12" s="33" customFormat="1" ht="14.25" x14ac:dyDescent="0.2">
      <c r="A68" s="234" t="s">
        <v>87</v>
      </c>
      <c r="B68" s="565">
        <v>183</v>
      </c>
      <c r="C68" s="328" t="s">
        <v>289</v>
      </c>
      <c r="D68" s="237"/>
      <c r="E68" s="333">
        <v>30</v>
      </c>
      <c r="F68" s="602" t="s">
        <v>64</v>
      </c>
      <c r="G68" s="566"/>
      <c r="H68" s="322"/>
      <c r="I68" s="807">
        <f t="shared" si="0"/>
        <v>0</v>
      </c>
      <c r="J68" s="331"/>
      <c r="K68" s="243"/>
      <c r="L68" s="332"/>
    </row>
    <row r="69" spans="1:12" s="33" customFormat="1" ht="14.25" x14ac:dyDescent="0.2">
      <c r="A69" s="234" t="s">
        <v>88</v>
      </c>
      <c r="B69" s="565">
        <v>180</v>
      </c>
      <c r="C69" s="328" t="s">
        <v>572</v>
      </c>
      <c r="D69" s="237"/>
      <c r="E69" s="333">
        <v>36</v>
      </c>
      <c r="F69" s="602" t="s">
        <v>64</v>
      </c>
      <c r="G69" s="566"/>
      <c r="H69" s="322"/>
      <c r="I69" s="807">
        <f t="shared" si="0"/>
        <v>0</v>
      </c>
      <c r="J69" s="331"/>
      <c r="K69" s="243"/>
      <c r="L69" s="332"/>
    </row>
    <row r="70" spans="1:12" s="33" customFormat="1" ht="14.25" x14ac:dyDescent="0.2">
      <c r="A70" s="234" t="s">
        <v>89</v>
      </c>
      <c r="B70" s="565">
        <v>158</v>
      </c>
      <c r="C70" s="328" t="s">
        <v>374</v>
      </c>
      <c r="D70" s="237"/>
      <c r="E70" s="333">
        <v>530</v>
      </c>
      <c r="F70" s="602" t="s">
        <v>64</v>
      </c>
      <c r="G70" s="566"/>
      <c r="H70" s="322"/>
      <c r="I70" s="807">
        <f t="shared" si="0"/>
        <v>0</v>
      </c>
      <c r="J70" s="331"/>
      <c r="K70" s="243"/>
      <c r="L70" s="332"/>
    </row>
    <row r="71" spans="1:12" s="33" customFormat="1" ht="14.25" x14ac:dyDescent="0.2">
      <c r="A71" s="234" t="s">
        <v>90</v>
      </c>
      <c r="B71" s="565">
        <v>158</v>
      </c>
      <c r="C71" s="328" t="s">
        <v>375</v>
      </c>
      <c r="D71" s="237"/>
      <c r="E71" s="333">
        <v>110</v>
      </c>
      <c r="F71" s="602" t="s">
        <v>64</v>
      </c>
      <c r="G71" s="566"/>
      <c r="H71" s="322"/>
      <c r="I71" s="807">
        <f t="shared" si="0"/>
        <v>0</v>
      </c>
      <c r="J71" s="331"/>
      <c r="K71" s="243"/>
      <c r="L71" s="332"/>
    </row>
    <row r="72" spans="1:12" s="33" customFormat="1" ht="14.25" x14ac:dyDescent="0.2">
      <c r="A72" s="234" t="s">
        <v>135</v>
      </c>
      <c r="B72" s="330">
        <v>100</v>
      </c>
      <c r="C72" s="429" t="s">
        <v>783</v>
      </c>
      <c r="D72" s="237"/>
      <c r="E72" s="432">
        <v>100</v>
      </c>
      <c r="F72" s="335" t="s">
        <v>64</v>
      </c>
      <c r="G72" s="566"/>
      <c r="H72" s="322"/>
      <c r="I72" s="807">
        <f t="shared" si="0"/>
        <v>0</v>
      </c>
      <c r="J72" s="331"/>
      <c r="K72" s="243"/>
      <c r="L72" s="332"/>
    </row>
    <row r="73" spans="1:12" s="33" customFormat="1" ht="14.25" x14ac:dyDescent="0.2">
      <c r="A73" s="234" t="s">
        <v>136</v>
      </c>
      <c r="B73" s="565">
        <v>100</v>
      </c>
      <c r="C73" s="328" t="s">
        <v>290</v>
      </c>
      <c r="D73" s="237"/>
      <c r="E73" s="333">
        <v>400</v>
      </c>
      <c r="F73" s="602" t="s">
        <v>64</v>
      </c>
      <c r="G73" s="566"/>
      <c r="H73" s="322"/>
      <c r="I73" s="807">
        <f t="shared" si="0"/>
        <v>0</v>
      </c>
      <c r="J73" s="331"/>
      <c r="K73" s="243"/>
      <c r="L73" s="332"/>
    </row>
    <row r="74" spans="1:12" s="33" customFormat="1" ht="14.25" x14ac:dyDescent="0.2">
      <c r="A74" s="234" t="s">
        <v>137</v>
      </c>
      <c r="B74" s="565">
        <v>153</v>
      </c>
      <c r="C74" s="328" t="s">
        <v>784</v>
      </c>
      <c r="D74" s="237"/>
      <c r="E74" s="333">
        <v>160</v>
      </c>
      <c r="F74" s="602" t="s">
        <v>64</v>
      </c>
      <c r="G74" s="566"/>
      <c r="H74" s="322"/>
      <c r="I74" s="807">
        <f t="shared" si="0"/>
        <v>0</v>
      </c>
      <c r="J74" s="331"/>
      <c r="K74" s="243"/>
      <c r="L74" s="332"/>
    </row>
    <row r="75" spans="1:12" s="33" customFormat="1" ht="14.25" x14ac:dyDescent="0.2">
      <c r="A75" s="234" t="s">
        <v>138</v>
      </c>
      <c r="B75" s="565">
        <v>144</v>
      </c>
      <c r="C75" s="328" t="s">
        <v>291</v>
      </c>
      <c r="D75" s="237"/>
      <c r="E75" s="333">
        <v>47</v>
      </c>
      <c r="F75" s="602" t="s">
        <v>64</v>
      </c>
      <c r="G75" s="566"/>
      <c r="H75" s="322"/>
      <c r="I75" s="807">
        <f t="shared" si="0"/>
        <v>0</v>
      </c>
      <c r="J75" s="331"/>
      <c r="K75" s="243"/>
      <c r="L75" s="332"/>
    </row>
    <row r="76" spans="1:12" s="33" customFormat="1" ht="14.25" x14ac:dyDescent="0.2">
      <c r="A76" s="234" t="s">
        <v>139</v>
      </c>
      <c r="B76" s="565">
        <v>189</v>
      </c>
      <c r="C76" s="328" t="s">
        <v>292</v>
      </c>
      <c r="D76" s="237"/>
      <c r="E76" s="333">
        <v>15</v>
      </c>
      <c r="F76" s="602" t="s">
        <v>64</v>
      </c>
      <c r="G76" s="566"/>
      <c r="H76" s="322"/>
      <c r="I76" s="807">
        <f t="shared" si="0"/>
        <v>0</v>
      </c>
      <c r="J76" s="331"/>
      <c r="K76" s="243"/>
      <c r="L76" s="332"/>
    </row>
    <row r="77" spans="1:12" s="33" customFormat="1" ht="14.25" x14ac:dyDescent="0.2">
      <c r="A77" s="234" t="s">
        <v>140</v>
      </c>
      <c r="B77" s="565">
        <v>165</v>
      </c>
      <c r="C77" s="328" t="s">
        <v>785</v>
      </c>
      <c r="D77" s="237"/>
      <c r="E77" s="333">
        <v>10</v>
      </c>
      <c r="F77" s="602" t="s">
        <v>64</v>
      </c>
      <c r="G77" s="566"/>
      <c r="H77" s="322"/>
      <c r="I77" s="807">
        <f t="shared" si="0"/>
        <v>0</v>
      </c>
      <c r="J77" s="331"/>
      <c r="K77" s="243"/>
      <c r="L77" s="332"/>
    </row>
    <row r="78" spans="1:12" s="33" customFormat="1" ht="14.25" x14ac:dyDescent="0.2">
      <c r="A78" s="234" t="s">
        <v>141</v>
      </c>
      <c r="B78" s="565">
        <v>152</v>
      </c>
      <c r="C78" s="328" t="s">
        <v>293</v>
      </c>
      <c r="D78" s="237"/>
      <c r="E78" s="333">
        <v>70</v>
      </c>
      <c r="F78" s="602" t="s">
        <v>64</v>
      </c>
      <c r="G78" s="566"/>
      <c r="H78" s="322"/>
      <c r="I78" s="807">
        <f t="shared" si="0"/>
        <v>0</v>
      </c>
      <c r="J78" s="331"/>
      <c r="K78" s="243"/>
      <c r="L78" s="332"/>
    </row>
    <row r="79" spans="1:12" s="33" customFormat="1" ht="14.25" x14ac:dyDescent="0.2">
      <c r="A79" s="234" t="s">
        <v>142</v>
      </c>
      <c r="B79" s="565">
        <v>152</v>
      </c>
      <c r="C79" s="328" t="s">
        <v>786</v>
      </c>
      <c r="D79" s="237"/>
      <c r="E79" s="333">
        <v>50</v>
      </c>
      <c r="F79" s="602" t="s">
        <v>64</v>
      </c>
      <c r="G79" s="566"/>
      <c r="H79" s="322"/>
      <c r="I79" s="807">
        <f t="shared" si="0"/>
        <v>0</v>
      </c>
      <c r="J79" s="331"/>
      <c r="K79" s="243"/>
      <c r="L79" s="332"/>
    </row>
    <row r="80" spans="1:12" s="33" customFormat="1" ht="14.25" x14ac:dyDescent="0.2">
      <c r="A80" s="234" t="s">
        <v>143</v>
      </c>
      <c r="B80" s="565">
        <v>152</v>
      </c>
      <c r="C80" s="328" t="s">
        <v>294</v>
      </c>
      <c r="D80" s="237"/>
      <c r="E80" s="333">
        <v>70</v>
      </c>
      <c r="F80" s="602" t="s">
        <v>64</v>
      </c>
      <c r="G80" s="566"/>
      <c r="H80" s="322"/>
      <c r="I80" s="807">
        <f t="shared" si="0"/>
        <v>0</v>
      </c>
      <c r="J80" s="331"/>
      <c r="K80" s="243"/>
      <c r="L80" s="332"/>
    </row>
    <row r="81" spans="1:12" s="33" customFormat="1" ht="14.25" x14ac:dyDescent="0.2">
      <c r="A81" s="234" t="s">
        <v>144</v>
      </c>
      <c r="B81" s="565">
        <v>151</v>
      </c>
      <c r="C81" s="328" t="s">
        <v>295</v>
      </c>
      <c r="D81" s="237"/>
      <c r="E81" s="333">
        <v>420</v>
      </c>
      <c r="F81" s="602" t="s">
        <v>64</v>
      </c>
      <c r="G81" s="566"/>
      <c r="H81" s="322"/>
      <c r="I81" s="807">
        <f t="shared" si="0"/>
        <v>0</v>
      </c>
      <c r="J81" s="331"/>
      <c r="K81" s="243"/>
      <c r="L81" s="332"/>
    </row>
    <row r="82" spans="1:12" s="33" customFormat="1" ht="14.25" x14ac:dyDescent="0.2">
      <c r="A82" s="234" t="s">
        <v>145</v>
      </c>
      <c r="B82" s="565">
        <v>228</v>
      </c>
      <c r="C82" s="328" t="s">
        <v>787</v>
      </c>
      <c r="D82" s="237"/>
      <c r="E82" s="333">
        <v>19</v>
      </c>
      <c r="F82" s="602" t="s">
        <v>64</v>
      </c>
      <c r="G82" s="566"/>
      <c r="H82" s="322"/>
      <c r="I82" s="807">
        <f t="shared" ref="I82:I102" si="1">+E82*G82</f>
        <v>0</v>
      </c>
      <c r="J82" s="331"/>
      <c r="K82" s="243"/>
      <c r="L82" s="332"/>
    </row>
    <row r="83" spans="1:12" s="33" customFormat="1" ht="14.25" x14ac:dyDescent="0.2">
      <c r="A83" s="234" t="s">
        <v>146</v>
      </c>
      <c r="B83" s="565">
        <v>119</v>
      </c>
      <c r="C83" s="328" t="s">
        <v>788</v>
      </c>
      <c r="D83" s="237"/>
      <c r="E83" s="333">
        <v>5</v>
      </c>
      <c r="F83" s="602" t="s">
        <v>64</v>
      </c>
      <c r="G83" s="566"/>
      <c r="H83" s="322"/>
      <c r="I83" s="807">
        <f t="shared" si="1"/>
        <v>0</v>
      </c>
      <c r="J83" s="331"/>
      <c r="K83" s="243"/>
      <c r="L83" s="332"/>
    </row>
    <row r="84" spans="1:12" s="33" customFormat="1" ht="14.25" x14ac:dyDescent="0.2">
      <c r="A84" s="234" t="s">
        <v>147</v>
      </c>
      <c r="B84" s="565">
        <v>119</v>
      </c>
      <c r="C84" s="328" t="s">
        <v>296</v>
      </c>
      <c r="D84" s="237"/>
      <c r="E84" s="333">
        <v>12</v>
      </c>
      <c r="F84" s="602" t="s">
        <v>64</v>
      </c>
      <c r="G84" s="566"/>
      <c r="H84" s="322"/>
      <c r="I84" s="807">
        <f t="shared" si="1"/>
        <v>0</v>
      </c>
      <c r="J84" s="331"/>
      <c r="K84" s="243"/>
      <c r="L84" s="332"/>
    </row>
    <row r="85" spans="1:12" s="33" customFormat="1" ht="14.25" x14ac:dyDescent="0.2">
      <c r="A85" s="234" t="s">
        <v>148</v>
      </c>
      <c r="B85" s="565">
        <v>161</v>
      </c>
      <c r="C85" s="328" t="s">
        <v>297</v>
      </c>
      <c r="D85" s="237"/>
      <c r="E85" s="333">
        <v>100</v>
      </c>
      <c r="F85" s="602" t="s">
        <v>64</v>
      </c>
      <c r="G85" s="566"/>
      <c r="H85" s="322"/>
      <c r="I85" s="807">
        <f t="shared" si="1"/>
        <v>0</v>
      </c>
      <c r="J85" s="331"/>
      <c r="K85" s="243"/>
      <c r="L85" s="332"/>
    </row>
    <row r="86" spans="1:12" s="33" customFormat="1" ht="14.25" x14ac:dyDescent="0.2">
      <c r="A86" s="234" t="s">
        <v>149</v>
      </c>
      <c r="B86" s="565">
        <v>162</v>
      </c>
      <c r="C86" s="328" t="s">
        <v>789</v>
      </c>
      <c r="D86" s="237"/>
      <c r="E86" s="333">
        <v>75</v>
      </c>
      <c r="F86" s="602" t="s">
        <v>64</v>
      </c>
      <c r="G86" s="566"/>
      <c r="H86" s="322"/>
      <c r="I86" s="807">
        <f t="shared" si="1"/>
        <v>0</v>
      </c>
      <c r="J86" s="331"/>
      <c r="K86" s="243"/>
      <c r="L86" s="332"/>
    </row>
    <row r="87" spans="1:12" s="33" customFormat="1" ht="14.25" x14ac:dyDescent="0.2">
      <c r="A87" s="234" t="s">
        <v>150</v>
      </c>
      <c r="B87" s="565">
        <v>162</v>
      </c>
      <c r="C87" s="328" t="s">
        <v>759</v>
      </c>
      <c r="D87" s="237"/>
      <c r="E87" s="333">
        <v>25</v>
      </c>
      <c r="F87" s="602" t="s">
        <v>64</v>
      </c>
      <c r="G87" s="566"/>
      <c r="H87" s="322"/>
      <c r="I87" s="807">
        <f t="shared" si="1"/>
        <v>0</v>
      </c>
      <c r="J87" s="331"/>
      <c r="K87" s="243"/>
      <c r="L87" s="332"/>
    </row>
    <row r="88" spans="1:12" s="33" customFormat="1" ht="14.25" x14ac:dyDescent="0.2">
      <c r="A88" s="234" t="s">
        <v>151</v>
      </c>
      <c r="B88" s="565">
        <v>190</v>
      </c>
      <c r="C88" s="328" t="s">
        <v>298</v>
      </c>
      <c r="D88" s="237"/>
      <c r="E88" s="333">
        <v>5</v>
      </c>
      <c r="F88" s="602" t="s">
        <v>64</v>
      </c>
      <c r="G88" s="566"/>
      <c r="H88" s="322"/>
      <c r="I88" s="807">
        <f t="shared" si="1"/>
        <v>0</v>
      </c>
      <c r="J88" s="331"/>
      <c r="K88" s="243"/>
      <c r="L88" s="332"/>
    </row>
    <row r="89" spans="1:12" s="33" customFormat="1" ht="14.25" x14ac:dyDescent="0.2">
      <c r="A89" s="234" t="s">
        <v>152</v>
      </c>
      <c r="B89" s="565">
        <v>163</v>
      </c>
      <c r="C89" s="328" t="s">
        <v>299</v>
      </c>
      <c r="D89" s="237"/>
      <c r="E89" s="333">
        <v>7</v>
      </c>
      <c r="F89" s="602" t="s">
        <v>64</v>
      </c>
      <c r="G89" s="566"/>
      <c r="H89" s="322"/>
      <c r="I89" s="807">
        <f t="shared" si="1"/>
        <v>0</v>
      </c>
      <c r="J89" s="331"/>
      <c r="K89" s="243"/>
      <c r="L89" s="332"/>
    </row>
    <row r="90" spans="1:12" s="33" customFormat="1" ht="14.25" x14ac:dyDescent="0.2">
      <c r="A90" s="234" t="s">
        <v>153</v>
      </c>
      <c r="B90" s="330">
        <v>150</v>
      </c>
      <c r="C90" s="429" t="s">
        <v>600</v>
      </c>
      <c r="D90" s="237"/>
      <c r="E90" s="432">
        <v>330</v>
      </c>
      <c r="F90" s="335" t="s">
        <v>64</v>
      </c>
      <c r="G90" s="566"/>
      <c r="H90" s="322"/>
      <c r="I90" s="807">
        <f>+E90*G90</f>
        <v>0</v>
      </c>
      <c r="J90" s="331"/>
      <c r="K90" s="243"/>
      <c r="L90" s="332"/>
    </row>
    <row r="91" spans="1:12" s="33" customFormat="1" ht="14.25" x14ac:dyDescent="0.2">
      <c r="A91" s="234" t="s">
        <v>154</v>
      </c>
      <c r="B91" s="330">
        <v>150</v>
      </c>
      <c r="C91" s="429" t="s">
        <v>790</v>
      </c>
      <c r="D91" s="237"/>
      <c r="E91" s="432">
        <v>330</v>
      </c>
      <c r="F91" s="335" t="s">
        <v>64</v>
      </c>
      <c r="G91" s="566"/>
      <c r="H91" s="322"/>
      <c r="I91" s="807">
        <f>+E91*G91</f>
        <v>0</v>
      </c>
      <c r="J91" s="331"/>
      <c r="K91" s="243"/>
      <c r="L91" s="332"/>
    </row>
    <row r="92" spans="1:12" s="33" customFormat="1" ht="14.25" x14ac:dyDescent="0.2">
      <c r="A92" s="234" t="s">
        <v>170</v>
      </c>
      <c r="B92" s="330">
        <v>150</v>
      </c>
      <c r="C92" s="429" t="s">
        <v>599</v>
      </c>
      <c r="D92" s="237"/>
      <c r="E92" s="432">
        <v>330</v>
      </c>
      <c r="F92" s="335" t="s">
        <v>64</v>
      </c>
      <c r="G92" s="566"/>
      <c r="H92" s="322"/>
      <c r="I92" s="807">
        <f>+E92*G92</f>
        <v>0</v>
      </c>
      <c r="J92" s="331"/>
      <c r="K92" s="243"/>
      <c r="L92" s="332"/>
    </row>
    <row r="93" spans="1:12" s="33" customFormat="1" ht="14.25" x14ac:dyDescent="0.2">
      <c r="A93" s="234" t="s">
        <v>171</v>
      </c>
      <c r="B93" s="330">
        <v>150</v>
      </c>
      <c r="C93" s="429" t="s">
        <v>791</v>
      </c>
      <c r="D93" s="237"/>
      <c r="E93" s="432">
        <v>330</v>
      </c>
      <c r="F93" s="335" t="s">
        <v>64</v>
      </c>
      <c r="G93" s="566"/>
      <c r="H93" s="322"/>
      <c r="I93" s="807">
        <f>+E93*G93</f>
        <v>0</v>
      </c>
      <c r="J93" s="331"/>
      <c r="K93" s="243"/>
      <c r="L93" s="332"/>
    </row>
    <row r="94" spans="1:12" s="33" customFormat="1" ht="14.25" x14ac:dyDescent="0.2">
      <c r="A94" s="234" t="s">
        <v>172</v>
      </c>
      <c r="B94" s="565">
        <v>168</v>
      </c>
      <c r="C94" s="328" t="s">
        <v>300</v>
      </c>
      <c r="D94" s="237"/>
      <c r="E94" s="333">
        <v>20</v>
      </c>
      <c r="F94" s="602" t="s">
        <v>64</v>
      </c>
      <c r="G94" s="566"/>
      <c r="H94" s="322"/>
      <c r="I94" s="807">
        <f t="shared" si="1"/>
        <v>0</v>
      </c>
      <c r="J94" s="331"/>
      <c r="K94" s="243"/>
      <c r="L94" s="332"/>
    </row>
    <row r="95" spans="1:12" s="33" customFormat="1" ht="14.25" x14ac:dyDescent="0.2">
      <c r="A95" s="234" t="s">
        <v>173</v>
      </c>
      <c r="B95" s="565">
        <v>187</v>
      </c>
      <c r="C95" s="328" t="s">
        <v>301</v>
      </c>
      <c r="D95" s="237"/>
      <c r="E95" s="333">
        <v>5</v>
      </c>
      <c r="F95" s="602" t="s">
        <v>64</v>
      </c>
      <c r="G95" s="566"/>
      <c r="H95" s="322"/>
      <c r="I95" s="807">
        <f t="shared" si="1"/>
        <v>0</v>
      </c>
      <c r="J95" s="331"/>
      <c r="K95" s="243"/>
      <c r="L95" s="332"/>
    </row>
    <row r="96" spans="1:12" s="33" customFormat="1" ht="14.25" x14ac:dyDescent="0.2">
      <c r="A96" s="234" t="s">
        <v>174</v>
      </c>
      <c r="B96" s="565"/>
      <c r="C96" s="328" t="s">
        <v>302</v>
      </c>
      <c r="D96" s="237"/>
      <c r="E96" s="333">
        <v>10</v>
      </c>
      <c r="F96" s="602" t="s">
        <v>64</v>
      </c>
      <c r="G96" s="566"/>
      <c r="H96" s="322"/>
      <c r="I96" s="807">
        <f t="shared" si="1"/>
        <v>0</v>
      </c>
      <c r="J96" s="331"/>
      <c r="K96" s="243"/>
      <c r="L96" s="332"/>
    </row>
    <row r="97" spans="1:12" s="33" customFormat="1" ht="14.25" x14ac:dyDescent="0.2">
      <c r="A97" s="234" t="s">
        <v>175</v>
      </c>
      <c r="B97" s="565">
        <v>160</v>
      </c>
      <c r="C97" s="328" t="s">
        <v>303</v>
      </c>
      <c r="D97" s="237"/>
      <c r="E97" s="333">
        <v>15</v>
      </c>
      <c r="F97" s="602" t="s">
        <v>64</v>
      </c>
      <c r="G97" s="566"/>
      <c r="H97" s="322"/>
      <c r="I97" s="807">
        <f t="shared" si="1"/>
        <v>0</v>
      </c>
      <c r="J97" s="331"/>
      <c r="K97" s="243"/>
      <c r="L97" s="332"/>
    </row>
    <row r="98" spans="1:12" s="33" customFormat="1" ht="14.25" x14ac:dyDescent="0.2">
      <c r="A98" s="234" t="s">
        <v>176</v>
      </c>
      <c r="B98" s="565">
        <v>160</v>
      </c>
      <c r="C98" s="328" t="s">
        <v>304</v>
      </c>
      <c r="D98" s="237"/>
      <c r="E98" s="333">
        <v>2</v>
      </c>
      <c r="F98" s="602" t="s">
        <v>64</v>
      </c>
      <c r="G98" s="566"/>
      <c r="H98" s="322"/>
      <c r="I98" s="807">
        <f t="shared" si="1"/>
        <v>0</v>
      </c>
      <c r="J98" s="331"/>
      <c r="K98" s="243"/>
      <c r="L98" s="332"/>
    </row>
    <row r="99" spans="1:12" s="33" customFormat="1" ht="14.25" x14ac:dyDescent="0.2">
      <c r="A99" s="234" t="s">
        <v>177</v>
      </c>
      <c r="B99" s="565">
        <v>105</v>
      </c>
      <c r="C99" s="328" t="s">
        <v>792</v>
      </c>
      <c r="D99" s="237"/>
      <c r="E99" s="333">
        <v>320</v>
      </c>
      <c r="F99" s="602" t="s">
        <v>64</v>
      </c>
      <c r="G99" s="566"/>
      <c r="H99" s="322"/>
      <c r="I99" s="807">
        <f t="shared" si="1"/>
        <v>0</v>
      </c>
      <c r="J99" s="331"/>
      <c r="K99" s="243"/>
      <c r="L99" s="332"/>
    </row>
    <row r="100" spans="1:12" s="33" customFormat="1" ht="14.25" x14ac:dyDescent="0.2">
      <c r="A100" s="234" t="s">
        <v>178</v>
      </c>
      <c r="B100" s="330">
        <v>105</v>
      </c>
      <c r="C100" s="429" t="s">
        <v>793</v>
      </c>
      <c r="D100" s="237"/>
      <c r="E100" s="432">
        <v>100</v>
      </c>
      <c r="F100" s="602" t="s">
        <v>64</v>
      </c>
      <c r="G100" s="566"/>
      <c r="H100" s="322"/>
      <c r="I100" s="807">
        <f t="shared" si="1"/>
        <v>0</v>
      </c>
      <c r="J100" s="331"/>
      <c r="K100" s="243"/>
      <c r="L100" s="332"/>
    </row>
    <row r="101" spans="1:12" s="33" customFormat="1" ht="14.25" x14ac:dyDescent="0.2">
      <c r="A101" s="234" t="s">
        <v>179</v>
      </c>
      <c r="B101" s="565">
        <v>176</v>
      </c>
      <c r="C101" s="328" t="s">
        <v>794</v>
      </c>
      <c r="D101" s="237"/>
      <c r="E101" s="333">
        <v>28</v>
      </c>
      <c r="F101" s="602" t="s">
        <v>64</v>
      </c>
      <c r="G101" s="566"/>
      <c r="H101" s="322"/>
      <c r="I101" s="807">
        <f t="shared" si="1"/>
        <v>0</v>
      </c>
      <c r="J101" s="331"/>
      <c r="K101" s="243"/>
      <c r="L101" s="332"/>
    </row>
    <row r="102" spans="1:12" s="33" customFormat="1" ht="14.25" x14ac:dyDescent="0.2">
      <c r="A102" s="234" t="s">
        <v>180</v>
      </c>
      <c r="B102" s="565"/>
      <c r="C102" s="328" t="s">
        <v>795</v>
      </c>
      <c r="D102" s="237"/>
      <c r="E102" s="333">
        <v>100</v>
      </c>
      <c r="F102" s="602" t="s">
        <v>64</v>
      </c>
      <c r="G102" s="566"/>
      <c r="H102" s="322"/>
      <c r="I102" s="807">
        <f t="shared" si="1"/>
        <v>0</v>
      </c>
      <c r="J102" s="331"/>
      <c r="K102" s="243"/>
      <c r="L102" s="332"/>
    </row>
    <row r="103" spans="1:12" s="33" customFormat="1" ht="15" x14ac:dyDescent="0.2">
      <c r="A103" s="751"/>
      <c r="B103" s="752"/>
      <c r="C103" s="753" t="s">
        <v>490</v>
      </c>
      <c r="D103" s="738"/>
      <c r="E103" s="745"/>
      <c r="F103" s="746"/>
      <c r="G103" s="768"/>
      <c r="H103" s="754"/>
      <c r="I103" s="806"/>
      <c r="J103" s="750"/>
      <c r="K103" s="747"/>
      <c r="L103" s="780"/>
    </row>
    <row r="104" spans="1:12" s="33" customFormat="1" ht="14.25" x14ac:dyDescent="0.2">
      <c r="A104" s="234" t="s">
        <v>181</v>
      </c>
      <c r="B104" s="565">
        <v>132</v>
      </c>
      <c r="C104" s="328" t="s">
        <v>729</v>
      </c>
      <c r="D104" s="237"/>
      <c r="E104" s="333">
        <v>50</v>
      </c>
      <c r="F104" s="602" t="s">
        <v>64</v>
      </c>
      <c r="G104" s="566"/>
      <c r="H104" s="322"/>
      <c r="I104" s="807">
        <f>+E104*G104</f>
        <v>0</v>
      </c>
      <c r="J104" s="331"/>
      <c r="K104" s="243"/>
      <c r="L104" s="332"/>
    </row>
    <row r="105" spans="1:12" s="33" customFormat="1" ht="14.25" x14ac:dyDescent="0.2">
      <c r="A105" s="234" t="s">
        <v>443</v>
      </c>
      <c r="B105" s="565">
        <v>132</v>
      </c>
      <c r="C105" s="328" t="s">
        <v>796</v>
      </c>
      <c r="D105" s="237"/>
      <c r="E105" s="333">
        <v>310</v>
      </c>
      <c r="F105" s="602" t="s">
        <v>64</v>
      </c>
      <c r="G105" s="566"/>
      <c r="H105" s="322"/>
      <c r="I105" s="807">
        <f>+E105*G105</f>
        <v>0</v>
      </c>
      <c r="J105" s="331"/>
      <c r="K105" s="243"/>
      <c r="L105" s="332"/>
    </row>
    <row r="106" spans="1:12" s="33" customFormat="1" ht="14.25" x14ac:dyDescent="0.2">
      <c r="A106" s="234" t="s">
        <v>182</v>
      </c>
      <c r="B106" s="565">
        <v>131</v>
      </c>
      <c r="C106" s="328" t="s">
        <v>730</v>
      </c>
      <c r="D106" s="237"/>
      <c r="E106" s="333">
        <v>20</v>
      </c>
      <c r="F106" s="602" t="s">
        <v>64</v>
      </c>
      <c r="G106" s="566"/>
      <c r="H106" s="322"/>
      <c r="I106" s="807">
        <f>+E106*G106</f>
        <v>0</v>
      </c>
      <c r="J106" s="331"/>
      <c r="K106" s="243"/>
      <c r="L106" s="332"/>
    </row>
    <row r="107" spans="1:12" s="33" customFormat="1" ht="15" thickBot="1" x14ac:dyDescent="0.25">
      <c r="A107" s="234" t="s">
        <v>183</v>
      </c>
      <c r="B107" s="565">
        <v>131</v>
      </c>
      <c r="C107" s="328" t="s">
        <v>797</v>
      </c>
      <c r="D107" s="237"/>
      <c r="E107" s="333">
        <v>150</v>
      </c>
      <c r="F107" s="602" t="s">
        <v>64</v>
      </c>
      <c r="G107" s="566"/>
      <c r="H107" s="322"/>
      <c r="I107" s="807">
        <f>+E107*G107</f>
        <v>0</v>
      </c>
      <c r="J107" s="331"/>
      <c r="K107" s="445"/>
      <c r="L107" s="446"/>
    </row>
    <row r="108" spans="1:12" s="20" customFormat="1" ht="15.75" thickBot="1" x14ac:dyDescent="0.3">
      <c r="A108" s="39" t="s">
        <v>91</v>
      </c>
      <c r="B108" s="603"/>
      <c r="C108" s="41"/>
      <c r="D108" s="66"/>
      <c r="E108" s="42"/>
      <c r="F108" s="48"/>
      <c r="G108" s="769"/>
      <c r="H108" s="604"/>
      <c r="I108" s="808">
        <f>SUM(I16:I107)</f>
        <v>0</v>
      </c>
      <c r="J108" s="781">
        <f>SUM(J16:J107)</f>
        <v>0</v>
      </c>
      <c r="K108" s="222">
        <f>SUM(K16:K107)</f>
        <v>0</v>
      </c>
      <c r="L108" s="222">
        <f>SUM(L16:L107)</f>
        <v>0</v>
      </c>
    </row>
    <row r="109" spans="1:12" s="12" customFormat="1" ht="14.25" x14ac:dyDescent="0.2">
      <c r="B109" s="265"/>
      <c r="C109" s="59"/>
      <c r="D109" s="59"/>
      <c r="E109" s="502" t="s">
        <v>372</v>
      </c>
      <c r="F109" s="605"/>
      <c r="G109" s="770"/>
      <c r="H109" s="606"/>
      <c r="I109" s="809"/>
      <c r="J109" s="88" t="s">
        <v>590</v>
      </c>
    </row>
    <row r="110" spans="1:12" s="12" customFormat="1" ht="14.25" x14ac:dyDescent="0.2">
      <c r="B110" s="265"/>
      <c r="C110" s="59"/>
      <c r="D110" s="59"/>
      <c r="E110" s="507" t="s">
        <v>373</v>
      </c>
      <c r="F110" s="508"/>
      <c r="G110" s="771"/>
      <c r="H110" s="510"/>
      <c r="I110" s="810"/>
    </row>
    <row r="111" spans="1:12" s="12" customFormat="1" ht="15.75" thickBot="1" x14ac:dyDescent="0.3">
      <c r="B111" s="265"/>
      <c r="C111" s="59"/>
      <c r="D111" s="59"/>
      <c r="E111" s="512" t="s">
        <v>92</v>
      </c>
      <c r="F111" s="578"/>
      <c r="G111" s="772"/>
      <c r="H111" s="515"/>
      <c r="I111" s="811">
        <f>+I108+I109+I110</f>
        <v>0</v>
      </c>
    </row>
    <row r="112" spans="1:12" s="12" customFormat="1" ht="14.25" x14ac:dyDescent="0.2">
      <c r="B112" s="265"/>
      <c r="E112" s="265"/>
      <c r="F112" s="284"/>
      <c r="G112" s="773"/>
      <c r="H112" s="285"/>
      <c r="I112" s="641"/>
    </row>
    <row r="113" spans="1:11" s="12" customFormat="1" ht="14.25" x14ac:dyDescent="0.2">
      <c r="B113" s="265"/>
      <c r="E113" s="265"/>
      <c r="F113" s="284"/>
      <c r="G113" s="773"/>
      <c r="H113" s="285"/>
      <c r="I113" s="641"/>
    </row>
    <row r="114" spans="1:11" s="12" customFormat="1" ht="15" x14ac:dyDescent="0.25">
      <c r="A114" s="263" t="s">
        <v>579</v>
      </c>
      <c r="B114" s="264"/>
      <c r="C114" s="263"/>
      <c r="D114" s="26"/>
      <c r="E114" s="265"/>
      <c r="F114" s="30"/>
      <c r="G114" s="774"/>
      <c r="H114" s="29"/>
      <c r="I114" s="52"/>
    </row>
    <row r="115" spans="1:11" s="12" customFormat="1" ht="14.25" x14ac:dyDescent="0.2">
      <c r="A115" s="266" t="s">
        <v>585</v>
      </c>
      <c r="B115" s="267"/>
      <c r="C115" s="266"/>
      <c r="D115" s="26"/>
      <c r="E115" s="265"/>
      <c r="F115" s="30"/>
      <c r="G115" s="774"/>
      <c r="H115" s="29"/>
      <c r="I115" s="52"/>
    </row>
    <row r="116" spans="1:11" s="12" customFormat="1" ht="14.25" x14ac:dyDescent="0.2">
      <c r="A116" s="266" t="s">
        <v>580</v>
      </c>
      <c r="B116" s="267"/>
      <c r="C116" s="266"/>
      <c r="D116" s="268"/>
      <c r="E116" s="267"/>
      <c r="F116" s="269"/>
      <c r="G116" s="774"/>
      <c r="H116" s="271"/>
      <c r="I116" s="52"/>
      <c r="J116" s="266"/>
      <c r="K116" s="266"/>
    </row>
    <row r="117" spans="1:11" s="12" customFormat="1" ht="14.25" x14ac:dyDescent="0.2">
      <c r="A117" s="266" t="s">
        <v>581</v>
      </c>
      <c r="B117" s="267"/>
      <c r="C117" s="266"/>
      <c r="D117" s="268"/>
      <c r="E117" s="267"/>
      <c r="F117" s="269"/>
      <c r="G117" s="774"/>
      <c r="H117" s="271"/>
      <c r="I117" s="52"/>
      <c r="J117" s="266"/>
      <c r="K117" s="266"/>
    </row>
    <row r="118" spans="1:11" s="12" customFormat="1" ht="14.25" x14ac:dyDescent="0.2">
      <c r="A118" s="266" t="s">
        <v>718</v>
      </c>
      <c r="B118" s="267"/>
      <c r="C118" s="266"/>
      <c r="D118" s="268"/>
      <c r="E118" s="267"/>
      <c r="F118" s="269"/>
      <c r="G118" s="774"/>
      <c r="H118" s="271"/>
      <c r="I118" s="52"/>
      <c r="J118" s="266"/>
      <c r="K118" s="266"/>
    </row>
    <row r="119" spans="1:11" s="12" customFormat="1" ht="14.25" x14ac:dyDescent="0.2">
      <c r="A119" s="266" t="s">
        <v>583</v>
      </c>
      <c r="B119" s="267"/>
      <c r="C119" s="266"/>
      <c r="D119" s="268"/>
      <c r="E119" s="267"/>
      <c r="F119" s="269"/>
      <c r="G119" s="774"/>
      <c r="H119" s="271"/>
      <c r="I119" s="52"/>
      <c r="J119" s="266"/>
      <c r="K119" s="266"/>
    </row>
    <row r="120" spans="1:11" s="581" customFormat="1" ht="14.25" x14ac:dyDescent="0.2">
      <c r="A120" s="688" t="s">
        <v>587</v>
      </c>
      <c r="B120" s="689"/>
      <c r="C120" s="688"/>
      <c r="D120" s="690"/>
      <c r="E120" s="689"/>
      <c r="F120" s="691"/>
      <c r="G120" s="775"/>
      <c r="H120" s="693"/>
      <c r="I120" s="812"/>
      <c r="J120" s="688"/>
      <c r="K120" s="688"/>
    </row>
    <row r="121" spans="1:11" s="12" customFormat="1" ht="14.25" x14ac:dyDescent="0.2">
      <c r="A121" s="274" t="s">
        <v>588</v>
      </c>
      <c r="B121" s="275"/>
      <c r="C121" s="274"/>
      <c r="D121" s="276"/>
      <c r="E121" s="275"/>
      <c r="F121" s="277"/>
      <c r="G121" s="775"/>
      <c r="H121" s="279"/>
      <c r="I121" s="812"/>
      <c r="J121" s="274"/>
      <c r="K121" s="274"/>
    </row>
    <row r="122" spans="1:11" s="12" customFormat="1" ht="14.25" x14ac:dyDescent="0.2">
      <c r="A122" s="266" t="s">
        <v>584</v>
      </c>
      <c r="B122" s="265"/>
      <c r="D122" s="282"/>
      <c r="E122" s="283"/>
      <c r="F122" s="30"/>
      <c r="G122" s="774"/>
      <c r="H122" s="29"/>
      <c r="I122" s="52"/>
    </row>
    <row r="123" spans="1:11" s="12" customFormat="1" ht="14.25" x14ac:dyDescent="0.2">
      <c r="B123" s="265"/>
      <c r="E123" s="265"/>
      <c r="F123" s="284"/>
      <c r="G123" s="773"/>
      <c r="H123" s="285"/>
      <c r="I123" s="641"/>
    </row>
    <row r="124" spans="1:11" s="12" customFormat="1" ht="14.25" x14ac:dyDescent="0.2">
      <c r="B124" s="265"/>
      <c r="E124" s="265"/>
      <c r="F124" s="284"/>
      <c r="G124" s="776"/>
      <c r="H124" s="285"/>
      <c r="I124" s="641"/>
    </row>
    <row r="125" spans="1:11" s="12" customFormat="1" ht="15" x14ac:dyDescent="0.25">
      <c r="A125" s="286" t="s">
        <v>93</v>
      </c>
      <c r="B125" s="265"/>
      <c r="E125" s="265"/>
      <c r="F125" s="30"/>
      <c r="G125" s="761"/>
      <c r="H125" s="123"/>
      <c r="I125" s="813"/>
    </row>
    <row r="126" spans="1:11" s="12" customFormat="1" ht="14.25" x14ac:dyDescent="0.2">
      <c r="A126" s="12" t="s">
        <v>113</v>
      </c>
      <c r="B126" s="265"/>
      <c r="E126" s="265"/>
      <c r="F126" s="30"/>
      <c r="G126" s="761"/>
      <c r="H126" s="123"/>
      <c r="I126" s="813"/>
    </row>
    <row r="127" spans="1:11" s="12" customFormat="1" ht="15" x14ac:dyDescent="0.25">
      <c r="A127" s="12" t="s">
        <v>604</v>
      </c>
      <c r="B127" s="265"/>
      <c r="E127" s="265"/>
      <c r="F127" s="30"/>
      <c r="G127" s="761"/>
      <c r="H127" s="123"/>
      <c r="I127" s="813"/>
    </row>
    <row r="128" spans="1:11" s="12" customFormat="1" ht="14.25" x14ac:dyDescent="0.2">
      <c r="A128" s="12" t="s">
        <v>114</v>
      </c>
      <c r="B128" s="265"/>
      <c r="E128" s="265"/>
      <c r="F128" s="30"/>
      <c r="G128" s="761"/>
      <c r="H128" s="123"/>
      <c r="I128" s="813"/>
    </row>
    <row r="129" spans="1:9" s="12" customFormat="1" ht="14.25" x14ac:dyDescent="0.2">
      <c r="A129" s="12" t="s">
        <v>115</v>
      </c>
      <c r="B129" s="265"/>
      <c r="E129" s="265"/>
      <c r="F129" s="30"/>
      <c r="G129" s="761"/>
      <c r="H129" s="123"/>
      <c r="I129" s="813"/>
    </row>
    <row r="130" spans="1:9" s="12" customFormat="1" ht="14.25" x14ac:dyDescent="0.2">
      <c r="A130" s="12" t="s">
        <v>95</v>
      </c>
      <c r="B130" s="265"/>
      <c r="E130" s="265"/>
      <c r="F130" s="30"/>
      <c r="G130" s="761"/>
      <c r="H130" s="123"/>
      <c r="I130" s="813"/>
    </row>
    <row r="131" spans="1:9" s="12" customFormat="1" ht="14.25" x14ac:dyDescent="0.2">
      <c r="A131" s="12" t="s">
        <v>116</v>
      </c>
      <c r="B131" s="265"/>
      <c r="E131" s="265"/>
      <c r="F131" s="30"/>
      <c r="G131" s="761"/>
      <c r="H131" s="123"/>
      <c r="I131" s="813"/>
    </row>
    <row r="132" spans="1:9" s="12" customFormat="1" ht="14.25" x14ac:dyDescent="0.2">
      <c r="B132" s="265"/>
      <c r="E132" s="265"/>
      <c r="F132" s="30"/>
      <c r="G132" s="761"/>
      <c r="H132" s="123"/>
      <c r="I132" s="52"/>
    </row>
    <row r="133" spans="1:9" s="12" customFormat="1" ht="15" x14ac:dyDescent="0.25">
      <c r="A133" s="12" t="s">
        <v>605</v>
      </c>
      <c r="B133" s="265"/>
      <c r="E133" s="265"/>
      <c r="F133" s="30"/>
      <c r="G133" s="761"/>
      <c r="H133" s="123"/>
      <c r="I133" s="52"/>
    </row>
    <row r="134" spans="1:9" s="12" customFormat="1" ht="14.25" x14ac:dyDescent="0.2">
      <c r="B134" s="265"/>
      <c r="E134" s="265"/>
      <c r="F134" s="30"/>
      <c r="G134" s="761"/>
      <c r="H134" s="123"/>
      <c r="I134" s="52"/>
    </row>
    <row r="135" spans="1:9" s="12" customFormat="1" ht="15" x14ac:dyDescent="0.25">
      <c r="A135" s="286" t="s">
        <v>13</v>
      </c>
      <c r="C135" s="585"/>
      <c r="D135" s="585"/>
      <c r="E135" s="600"/>
      <c r="F135" s="314"/>
      <c r="H135" s="52"/>
      <c r="I135" s="52"/>
    </row>
    <row r="136" spans="1:9" s="12" customFormat="1" ht="15" x14ac:dyDescent="0.25">
      <c r="A136" s="286" t="s">
        <v>591</v>
      </c>
      <c r="C136" s="585"/>
      <c r="D136" s="585"/>
      <c r="E136" s="600"/>
      <c r="F136" s="314"/>
      <c r="H136" s="52"/>
      <c r="I136" s="52"/>
    </row>
    <row r="137" spans="1:9" s="33" customFormat="1" ht="15" x14ac:dyDescent="0.25">
      <c r="A137" s="607" t="s">
        <v>500</v>
      </c>
      <c r="B137" s="608"/>
      <c r="C137" s="609"/>
      <c r="D137" s="609"/>
      <c r="E137" s="610"/>
      <c r="F137" s="611"/>
      <c r="H137" s="612"/>
      <c r="I137" s="612"/>
    </row>
    <row r="138" spans="1:9" s="128" customFormat="1" ht="15" x14ac:dyDescent="0.25">
      <c r="A138" s="128" t="s">
        <v>94</v>
      </c>
      <c r="C138" s="613"/>
      <c r="D138" s="613"/>
      <c r="E138" s="614"/>
      <c r="F138" s="615"/>
      <c r="G138" s="33"/>
      <c r="H138" s="616"/>
      <c r="I138" s="612"/>
    </row>
    <row r="139" spans="1:9" s="33" customFormat="1" ht="15" x14ac:dyDescent="0.25">
      <c r="A139" s="607" t="s">
        <v>753</v>
      </c>
      <c r="B139" s="617"/>
      <c r="E139" s="617"/>
      <c r="F139" s="32"/>
      <c r="G139" s="777"/>
      <c r="H139" s="618"/>
      <c r="I139" s="612"/>
    </row>
    <row r="140" spans="1:9" s="12" customFormat="1" ht="14.25" x14ac:dyDescent="0.2">
      <c r="B140" s="265"/>
      <c r="E140" s="265"/>
      <c r="F140" s="30"/>
      <c r="G140" s="761"/>
      <c r="H140" s="123"/>
      <c r="I140" s="52"/>
    </row>
    <row r="141" spans="1:9" s="12" customFormat="1" ht="14.25" x14ac:dyDescent="0.2">
      <c r="B141" s="265"/>
      <c r="E141" s="265"/>
      <c r="F141" s="30"/>
      <c r="G141" s="761"/>
      <c r="H141" s="123"/>
      <c r="I141" s="52"/>
    </row>
    <row r="142" spans="1:9" s="12" customFormat="1" ht="14.25" x14ac:dyDescent="0.2">
      <c r="A142" s="16" t="s">
        <v>255</v>
      </c>
      <c r="B142" s="265"/>
      <c r="C142" s="288"/>
      <c r="D142" s="314" t="s">
        <v>96</v>
      </c>
      <c r="E142" s="711"/>
      <c r="F142" s="588" t="s">
        <v>97</v>
      </c>
      <c r="G142" s="761"/>
      <c r="H142" s="123"/>
      <c r="I142" s="52"/>
    </row>
    <row r="143" spans="1:9" s="12" customFormat="1" ht="27.75" customHeight="1" thickBot="1" x14ac:dyDescent="0.25">
      <c r="A143" s="290"/>
      <c r="B143" s="291"/>
      <c r="C143" s="292"/>
      <c r="D143" s="293"/>
      <c r="E143" s="316"/>
      <c r="F143" s="226"/>
      <c r="G143" s="778"/>
      <c r="H143" s="225"/>
      <c r="I143" s="814"/>
    </row>
    <row r="144" spans="1:9" s="12" customFormat="1" ht="14.25" x14ac:dyDescent="0.2">
      <c r="B144" s="265"/>
      <c r="E144" s="265"/>
      <c r="F144" s="30"/>
      <c r="G144" s="761"/>
      <c r="H144" s="123"/>
      <c r="I144" s="52"/>
    </row>
    <row r="145" spans="2:9" s="12" customFormat="1" ht="14.25" x14ac:dyDescent="0.2">
      <c r="B145" s="265"/>
      <c r="E145" s="265"/>
      <c r="F145" s="30"/>
      <c r="G145" s="761"/>
      <c r="H145" s="123"/>
      <c r="I145" s="52"/>
    </row>
  </sheetData>
  <sheetProtection password="CF35" sheet="1" objects="1" scenarios="1" formatCells="0"/>
  <phoneticPr fontId="2" type="noConversion"/>
  <pageMargins left="0.39370078740157483" right="0.39370078740157483" top="0.51181102362204722" bottom="0.43307086614173229" header="0" footer="0"/>
  <pageSetup paperSize="9" scale="86" fitToHeight="0" orientation="landscape" r:id="rId1"/>
  <headerFooter alignWithMargins="0">
    <oddFooter>&amp;A&amp;RStran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78"/>
  <sheetViews>
    <sheetView zoomScaleNormal="10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45.42578125" style="7" customWidth="1"/>
    <col min="4" max="4" width="29.7109375" style="7" customWidth="1"/>
    <col min="5" max="5" width="12.28515625" style="14" customWidth="1"/>
    <col min="6" max="6" width="7.7109375" style="9" customWidth="1"/>
    <col min="7" max="7" width="11.85546875" style="119" customWidth="1"/>
    <col min="8" max="8" width="7.5703125" style="120" customWidth="1"/>
    <col min="9" max="9" width="14.85546875" style="51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24" t="s">
        <v>102</v>
      </c>
      <c r="B3" s="25"/>
      <c r="E3" s="25"/>
      <c r="F3" s="27"/>
      <c r="G3" s="65" t="s">
        <v>110</v>
      </c>
      <c r="H3" s="121" t="s">
        <v>111</v>
      </c>
      <c r="I3" s="52"/>
    </row>
    <row r="4" spans="1:12" s="12" customFormat="1" ht="15" x14ac:dyDescent="0.25">
      <c r="A4" s="24" t="s">
        <v>493</v>
      </c>
      <c r="B4" s="25"/>
      <c r="E4" s="25"/>
      <c r="F4" s="27" t="s">
        <v>27</v>
      </c>
      <c r="G4" s="122"/>
      <c r="H4" s="123"/>
      <c r="I4" s="52"/>
    </row>
    <row r="5" spans="1:12" s="12" customFormat="1" ht="15" x14ac:dyDescent="0.25">
      <c r="A5" s="24" t="s">
        <v>122</v>
      </c>
      <c r="B5" s="25"/>
      <c r="E5" s="25"/>
      <c r="F5" s="30"/>
      <c r="G5" s="122"/>
      <c r="H5" s="123"/>
      <c r="I5" s="52"/>
    </row>
    <row r="6" spans="1:12" x14ac:dyDescent="0.2">
      <c r="A6" s="3"/>
      <c r="B6" s="11"/>
      <c r="E6" s="15"/>
      <c r="I6" s="53"/>
    </row>
    <row r="7" spans="1:12" ht="15.75" x14ac:dyDescent="0.25">
      <c r="A7" s="59" t="s">
        <v>104</v>
      </c>
      <c r="B7" s="25"/>
      <c r="C7" s="59"/>
      <c r="D7" s="3"/>
      <c r="G7" s="262" t="s">
        <v>305</v>
      </c>
      <c r="H7" s="262">
        <v>12</v>
      </c>
      <c r="I7" s="347"/>
    </row>
    <row r="8" spans="1:12" s="128" customFormat="1" ht="15.75" x14ac:dyDescent="0.25">
      <c r="A8" s="199"/>
      <c r="B8" s="200"/>
      <c r="C8" s="199"/>
      <c r="D8" s="124"/>
      <c r="E8" s="125"/>
      <c r="F8" s="126"/>
      <c r="G8" s="296" t="s">
        <v>256</v>
      </c>
      <c r="H8" s="407"/>
      <c r="I8" s="405"/>
    </row>
    <row r="9" spans="1:12" s="34" customFormat="1" ht="15.75" x14ac:dyDescent="0.25">
      <c r="A9" s="720"/>
      <c r="B9" s="721"/>
      <c r="C9" s="72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720"/>
      <c r="B10" s="721"/>
      <c r="C10" s="72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5.75" thickBot="1" x14ac:dyDescent="0.3">
      <c r="A13" s="60"/>
      <c r="B13" s="12"/>
      <c r="C13" s="16"/>
      <c r="E13" s="18"/>
      <c r="F13" s="6"/>
      <c r="G13" s="131"/>
      <c r="H13" s="132"/>
      <c r="I13" s="53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9" customFormat="1" ht="12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6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28.5" x14ac:dyDescent="0.2">
      <c r="A16" s="234" t="s">
        <v>31</v>
      </c>
      <c r="B16" s="244">
        <v>546</v>
      </c>
      <c r="C16" s="629" t="s">
        <v>421</v>
      </c>
      <c r="D16" s="719"/>
      <c r="E16" s="244">
        <v>2</v>
      </c>
      <c r="F16" s="245" t="s">
        <v>64</v>
      </c>
      <c r="G16" s="240"/>
      <c r="H16" s="322"/>
      <c r="I16" s="323">
        <f t="shared" ref="I16:I45" si="0">+E16*G16</f>
        <v>0</v>
      </c>
      <c r="J16" s="722"/>
      <c r="K16" s="568"/>
      <c r="L16" s="569"/>
    </row>
    <row r="17" spans="1:12" s="33" customFormat="1" ht="28.5" x14ac:dyDescent="0.2">
      <c r="A17" s="234" t="s">
        <v>32</v>
      </c>
      <c r="B17" s="244">
        <v>546</v>
      </c>
      <c r="C17" s="629" t="s">
        <v>422</v>
      </c>
      <c r="D17" s="719"/>
      <c r="E17" s="244">
        <v>1</v>
      </c>
      <c r="F17" s="245" t="s">
        <v>64</v>
      </c>
      <c r="G17" s="240"/>
      <c r="H17" s="322"/>
      <c r="I17" s="323">
        <f t="shared" si="0"/>
        <v>0</v>
      </c>
      <c r="J17" s="331"/>
      <c r="K17" s="243"/>
      <c r="L17" s="332"/>
    </row>
    <row r="18" spans="1:12" s="33" customFormat="1" ht="14.25" x14ac:dyDescent="0.2">
      <c r="A18" s="234" t="s">
        <v>33</v>
      </c>
      <c r="B18" s="244">
        <v>546</v>
      </c>
      <c r="C18" s="629" t="s">
        <v>423</v>
      </c>
      <c r="D18" s="719"/>
      <c r="E18" s="244">
        <v>1</v>
      </c>
      <c r="F18" s="245" t="s">
        <v>64</v>
      </c>
      <c r="G18" s="240"/>
      <c r="H18" s="322"/>
      <c r="I18" s="323">
        <f t="shared" si="0"/>
        <v>0</v>
      </c>
      <c r="J18" s="331"/>
      <c r="K18" s="243"/>
      <c r="L18" s="332"/>
    </row>
    <row r="19" spans="1:12" s="33" customFormat="1" ht="28.5" x14ac:dyDescent="0.2">
      <c r="A19" s="234" t="s">
        <v>34</v>
      </c>
      <c r="B19" s="244">
        <v>546</v>
      </c>
      <c r="C19" s="629" t="s">
        <v>424</v>
      </c>
      <c r="D19" s="719"/>
      <c r="E19" s="244">
        <v>6</v>
      </c>
      <c r="F19" s="245" t="s">
        <v>64</v>
      </c>
      <c r="G19" s="240"/>
      <c r="H19" s="322"/>
      <c r="I19" s="323">
        <f t="shared" si="0"/>
        <v>0</v>
      </c>
      <c r="J19" s="331"/>
      <c r="K19" s="243"/>
      <c r="L19" s="332"/>
    </row>
    <row r="20" spans="1:12" s="33" customFormat="1" ht="42.75" x14ac:dyDescent="0.2">
      <c r="A20" s="234" t="s">
        <v>35</v>
      </c>
      <c r="B20" s="244">
        <v>546</v>
      </c>
      <c r="C20" s="629" t="s">
        <v>425</v>
      </c>
      <c r="D20" s="719"/>
      <c r="E20" s="244">
        <v>2</v>
      </c>
      <c r="F20" s="239" t="s">
        <v>64</v>
      </c>
      <c r="G20" s="240"/>
      <c r="H20" s="322"/>
      <c r="I20" s="323">
        <f t="shared" si="0"/>
        <v>0</v>
      </c>
      <c r="J20" s="331"/>
      <c r="K20" s="243"/>
      <c r="L20" s="332"/>
    </row>
    <row r="21" spans="1:12" s="33" customFormat="1" ht="28.5" x14ac:dyDescent="0.2">
      <c r="A21" s="234" t="s">
        <v>36</v>
      </c>
      <c r="B21" s="244">
        <v>546</v>
      </c>
      <c r="C21" s="629" t="s">
        <v>684</v>
      </c>
      <c r="D21" s="719"/>
      <c r="E21" s="244">
        <v>3</v>
      </c>
      <c r="F21" s="239" t="s">
        <v>64</v>
      </c>
      <c r="G21" s="240"/>
      <c r="H21" s="322"/>
      <c r="I21" s="323">
        <f t="shared" si="0"/>
        <v>0</v>
      </c>
      <c r="J21" s="331"/>
      <c r="K21" s="243"/>
      <c r="L21" s="332"/>
    </row>
    <row r="22" spans="1:12" s="33" customFormat="1" ht="42.75" x14ac:dyDescent="0.2">
      <c r="A22" s="234" t="s">
        <v>37</v>
      </c>
      <c r="B22" s="244">
        <v>546</v>
      </c>
      <c r="C22" s="649" t="s">
        <v>426</v>
      </c>
      <c r="D22" s="719"/>
      <c r="E22" s="244">
        <v>10</v>
      </c>
      <c r="F22" s="239" t="s">
        <v>64</v>
      </c>
      <c r="G22" s="240"/>
      <c r="H22" s="322"/>
      <c r="I22" s="323">
        <f t="shared" si="0"/>
        <v>0</v>
      </c>
      <c r="J22" s="331"/>
      <c r="K22" s="243"/>
      <c r="L22" s="332"/>
    </row>
    <row r="23" spans="1:12" s="33" customFormat="1" ht="28.5" x14ac:dyDescent="0.2">
      <c r="A23" s="234" t="s">
        <v>38</v>
      </c>
      <c r="B23" s="244"/>
      <c r="C23" s="649" t="s">
        <v>846</v>
      </c>
      <c r="D23" s="719"/>
      <c r="E23" s="244">
        <v>7</v>
      </c>
      <c r="F23" s="239" t="s">
        <v>64</v>
      </c>
      <c r="G23" s="240"/>
      <c r="H23" s="322"/>
      <c r="I23" s="323">
        <f t="shared" si="0"/>
        <v>0</v>
      </c>
      <c r="J23" s="331"/>
      <c r="K23" s="243"/>
      <c r="L23" s="332"/>
    </row>
    <row r="24" spans="1:12" s="33" customFormat="1" ht="28.5" x14ac:dyDescent="0.2">
      <c r="A24" s="234" t="s">
        <v>39</v>
      </c>
      <c r="B24" s="244">
        <v>546</v>
      </c>
      <c r="C24" s="650" t="s">
        <v>427</v>
      </c>
      <c r="D24" s="719"/>
      <c r="E24" s="244">
        <v>0.5</v>
      </c>
      <c r="F24" s="253" t="s">
        <v>64</v>
      </c>
      <c r="G24" s="240"/>
      <c r="H24" s="322"/>
      <c r="I24" s="323">
        <f t="shared" si="0"/>
        <v>0</v>
      </c>
      <c r="J24" s="331"/>
      <c r="K24" s="243"/>
      <c r="L24" s="332"/>
    </row>
    <row r="25" spans="1:12" s="33" customFormat="1" ht="28.5" x14ac:dyDescent="0.2">
      <c r="A25" s="234" t="s">
        <v>42</v>
      </c>
      <c r="B25" s="244">
        <v>546</v>
      </c>
      <c r="C25" s="629" t="s">
        <v>428</v>
      </c>
      <c r="D25" s="719"/>
      <c r="E25" s="244">
        <v>1</v>
      </c>
      <c r="F25" s="245" t="s">
        <v>64</v>
      </c>
      <c r="G25" s="337"/>
      <c r="H25" s="322"/>
      <c r="I25" s="323">
        <f t="shared" si="0"/>
        <v>0</v>
      </c>
      <c r="J25" s="331"/>
      <c r="K25" s="243"/>
      <c r="L25" s="332"/>
    </row>
    <row r="26" spans="1:12" s="33" customFormat="1" ht="28.5" x14ac:dyDescent="0.2">
      <c r="A26" s="234" t="s">
        <v>43</v>
      </c>
      <c r="B26" s="244">
        <v>546</v>
      </c>
      <c r="C26" s="629" t="s">
        <v>429</v>
      </c>
      <c r="D26" s="719"/>
      <c r="E26" s="244">
        <v>1</v>
      </c>
      <c r="F26" s="245" t="s">
        <v>64</v>
      </c>
      <c r="G26" s="240"/>
      <c r="H26" s="322"/>
      <c r="I26" s="323">
        <f t="shared" si="0"/>
        <v>0</v>
      </c>
      <c r="J26" s="331"/>
      <c r="K26" s="243"/>
      <c r="L26" s="332"/>
    </row>
    <row r="27" spans="1:12" s="33" customFormat="1" ht="28.5" x14ac:dyDescent="0.2">
      <c r="A27" s="234" t="s">
        <v>44</v>
      </c>
      <c r="B27" s="244">
        <v>546</v>
      </c>
      <c r="C27" s="562" t="s">
        <v>682</v>
      </c>
      <c r="D27" s="719"/>
      <c r="E27" s="244">
        <v>1</v>
      </c>
      <c r="F27" s="253" t="s">
        <v>64</v>
      </c>
      <c r="G27" s="240"/>
      <c r="H27" s="322"/>
      <c r="I27" s="323">
        <f t="shared" si="0"/>
        <v>0</v>
      </c>
      <c r="J27" s="331"/>
      <c r="K27" s="243"/>
      <c r="L27" s="332"/>
    </row>
    <row r="28" spans="1:12" s="33" customFormat="1" ht="28.5" x14ac:dyDescent="0.2">
      <c r="A28" s="234" t="s">
        <v>45</v>
      </c>
      <c r="B28" s="244">
        <v>546</v>
      </c>
      <c r="C28" s="629" t="s">
        <v>430</v>
      </c>
      <c r="D28" s="719"/>
      <c r="E28" s="244">
        <v>1</v>
      </c>
      <c r="F28" s="245" t="s">
        <v>64</v>
      </c>
      <c r="G28" s="240"/>
      <c r="H28" s="322"/>
      <c r="I28" s="323">
        <f t="shared" si="0"/>
        <v>0</v>
      </c>
      <c r="J28" s="331"/>
      <c r="K28" s="243"/>
      <c r="L28" s="332"/>
    </row>
    <row r="29" spans="1:12" s="33" customFormat="1" ht="28.5" x14ac:dyDescent="0.2">
      <c r="A29" s="234" t="s">
        <v>46</v>
      </c>
      <c r="B29" s="244"/>
      <c r="C29" s="629" t="s">
        <v>847</v>
      </c>
      <c r="D29" s="719"/>
      <c r="E29" s="244">
        <v>20</v>
      </c>
      <c r="F29" s="245" t="s">
        <v>41</v>
      </c>
      <c r="G29" s="240"/>
      <c r="H29" s="322"/>
      <c r="I29" s="323">
        <f t="shared" si="0"/>
        <v>0</v>
      </c>
      <c r="J29" s="331"/>
      <c r="K29" s="243"/>
      <c r="L29" s="332"/>
    </row>
    <row r="30" spans="1:12" s="33" customFormat="1" ht="14.25" x14ac:dyDescent="0.2">
      <c r="A30" s="234" t="s">
        <v>47</v>
      </c>
      <c r="B30" s="244">
        <v>546</v>
      </c>
      <c r="C30" s="629" t="s">
        <v>432</v>
      </c>
      <c r="D30" s="719"/>
      <c r="E30" s="244">
        <v>0.5</v>
      </c>
      <c r="F30" s="245" t="s">
        <v>64</v>
      </c>
      <c r="G30" s="240"/>
      <c r="H30" s="322"/>
      <c r="I30" s="323">
        <f t="shared" si="0"/>
        <v>0</v>
      </c>
      <c r="J30" s="331"/>
      <c r="K30" s="243"/>
      <c r="L30" s="332"/>
    </row>
    <row r="31" spans="1:12" s="33" customFormat="1" ht="14.25" x14ac:dyDescent="0.2">
      <c r="A31" s="234" t="s">
        <v>48</v>
      </c>
      <c r="B31" s="244">
        <v>546</v>
      </c>
      <c r="C31" s="629" t="s">
        <v>431</v>
      </c>
      <c r="D31" s="719"/>
      <c r="E31" s="244">
        <v>3</v>
      </c>
      <c r="F31" s="253" t="s">
        <v>64</v>
      </c>
      <c r="G31" s="240"/>
      <c r="H31" s="322"/>
      <c r="I31" s="323">
        <f t="shared" si="0"/>
        <v>0</v>
      </c>
      <c r="J31" s="331"/>
      <c r="K31" s="243"/>
      <c r="L31" s="332"/>
    </row>
    <row r="32" spans="1:12" s="33" customFormat="1" ht="28.5" x14ac:dyDescent="0.2">
      <c r="A32" s="234" t="s">
        <v>49</v>
      </c>
      <c r="B32" s="244">
        <v>546</v>
      </c>
      <c r="C32" s="236" t="s">
        <v>711</v>
      </c>
      <c r="D32" s="719"/>
      <c r="E32" s="244">
        <v>1</v>
      </c>
      <c r="F32" s="239" t="s">
        <v>64</v>
      </c>
      <c r="G32" s="240"/>
      <c r="H32" s="322"/>
      <c r="I32" s="323">
        <f t="shared" si="0"/>
        <v>0</v>
      </c>
      <c r="J32" s="331"/>
      <c r="K32" s="243"/>
      <c r="L32" s="332"/>
    </row>
    <row r="33" spans="1:12" s="33" customFormat="1" ht="28.5" x14ac:dyDescent="0.2">
      <c r="A33" s="234" t="s">
        <v>50</v>
      </c>
      <c r="B33" s="244">
        <v>546</v>
      </c>
      <c r="C33" s="562" t="s">
        <v>417</v>
      </c>
      <c r="D33" s="719"/>
      <c r="E33" s="244">
        <v>1</v>
      </c>
      <c r="F33" s="253" t="s">
        <v>64</v>
      </c>
      <c r="G33" s="240"/>
      <c r="H33" s="322"/>
      <c r="I33" s="323">
        <f t="shared" si="0"/>
        <v>0</v>
      </c>
      <c r="J33" s="331"/>
      <c r="K33" s="243"/>
      <c r="L33" s="332"/>
    </row>
    <row r="34" spans="1:12" s="33" customFormat="1" ht="14.25" x14ac:dyDescent="0.2">
      <c r="A34" s="234" t="s">
        <v>51</v>
      </c>
      <c r="B34" s="244">
        <v>546</v>
      </c>
      <c r="C34" s="562" t="s">
        <v>419</v>
      </c>
      <c r="D34" s="719"/>
      <c r="E34" s="244">
        <v>1</v>
      </c>
      <c r="F34" s="253" t="s">
        <v>64</v>
      </c>
      <c r="G34" s="240"/>
      <c r="H34" s="322"/>
      <c r="I34" s="323">
        <f t="shared" si="0"/>
        <v>0</v>
      </c>
      <c r="J34" s="331"/>
      <c r="K34" s="243"/>
      <c r="L34" s="332"/>
    </row>
    <row r="35" spans="1:12" s="33" customFormat="1" ht="29.25" x14ac:dyDescent="0.2">
      <c r="A35" s="234" t="s">
        <v>52</v>
      </c>
      <c r="B35" s="244">
        <v>546</v>
      </c>
      <c r="C35" s="562" t="s">
        <v>685</v>
      </c>
      <c r="D35" s="719"/>
      <c r="E35" s="244">
        <v>3</v>
      </c>
      <c r="F35" s="253" t="s">
        <v>64</v>
      </c>
      <c r="G35" s="240"/>
      <c r="H35" s="322"/>
      <c r="I35" s="323">
        <f t="shared" si="0"/>
        <v>0</v>
      </c>
      <c r="J35" s="331"/>
      <c r="K35" s="243"/>
      <c r="L35" s="332"/>
    </row>
    <row r="36" spans="1:12" s="33" customFormat="1" ht="29.25" x14ac:dyDescent="0.2">
      <c r="A36" s="234" t="s">
        <v>53</v>
      </c>
      <c r="B36" s="244">
        <v>559</v>
      </c>
      <c r="C36" s="562" t="s">
        <v>683</v>
      </c>
      <c r="D36" s="719"/>
      <c r="E36" s="244">
        <v>2</v>
      </c>
      <c r="F36" s="253" t="s">
        <v>64</v>
      </c>
      <c r="G36" s="240"/>
      <c r="H36" s="322"/>
      <c r="I36" s="323">
        <f t="shared" si="0"/>
        <v>0</v>
      </c>
      <c r="J36" s="331"/>
      <c r="K36" s="243"/>
      <c r="L36" s="332"/>
    </row>
    <row r="37" spans="1:12" s="33" customFormat="1" ht="15" x14ac:dyDescent="0.25">
      <c r="A37" s="234" t="s">
        <v>54</v>
      </c>
      <c r="B37" s="244">
        <v>719</v>
      </c>
      <c r="C37" s="651" t="s">
        <v>848</v>
      </c>
      <c r="D37" s="719"/>
      <c r="E37" s="244">
        <v>20</v>
      </c>
      <c r="F37" s="253" t="s">
        <v>40</v>
      </c>
      <c r="G37" s="240"/>
      <c r="H37" s="322"/>
      <c r="I37" s="323">
        <f t="shared" si="0"/>
        <v>0</v>
      </c>
      <c r="J37" s="331"/>
      <c r="K37" s="243"/>
      <c r="L37" s="332"/>
    </row>
    <row r="38" spans="1:12" s="33" customFormat="1" ht="14.25" x14ac:dyDescent="0.2">
      <c r="A38" s="234" t="s">
        <v>55</v>
      </c>
      <c r="B38" s="244"/>
      <c r="C38" s="651" t="s">
        <v>849</v>
      </c>
      <c r="D38" s="719"/>
      <c r="E38" s="244">
        <v>20</v>
      </c>
      <c r="F38" s="253" t="s">
        <v>40</v>
      </c>
      <c r="G38" s="240"/>
      <c r="H38" s="322"/>
      <c r="I38" s="323">
        <f t="shared" si="0"/>
        <v>0</v>
      </c>
      <c r="J38" s="331"/>
      <c r="K38" s="243"/>
      <c r="L38" s="332"/>
    </row>
    <row r="39" spans="1:12" s="33" customFormat="1" ht="14.25" x14ac:dyDescent="0.2">
      <c r="A39" s="234" t="s">
        <v>56</v>
      </c>
      <c r="B39" s="244"/>
      <c r="C39" s="651" t="s">
        <v>850</v>
      </c>
      <c r="D39" s="719"/>
      <c r="E39" s="244">
        <v>10</v>
      </c>
      <c r="F39" s="253" t="s">
        <v>40</v>
      </c>
      <c r="G39" s="240"/>
      <c r="H39" s="322"/>
      <c r="I39" s="323">
        <f t="shared" si="0"/>
        <v>0</v>
      </c>
      <c r="J39" s="331"/>
      <c r="K39" s="243"/>
      <c r="L39" s="332"/>
    </row>
    <row r="40" spans="1:12" s="33" customFormat="1" ht="28.5" x14ac:dyDescent="0.2">
      <c r="A40" s="234" t="s">
        <v>57</v>
      </c>
      <c r="B40" s="244"/>
      <c r="C40" s="651" t="s">
        <v>851</v>
      </c>
      <c r="D40" s="719"/>
      <c r="E40" s="244">
        <v>10</v>
      </c>
      <c r="F40" s="253" t="s">
        <v>40</v>
      </c>
      <c r="G40" s="240"/>
      <c r="H40" s="322"/>
      <c r="I40" s="323">
        <f t="shared" si="0"/>
        <v>0</v>
      </c>
      <c r="J40" s="331"/>
      <c r="K40" s="243"/>
      <c r="L40" s="332"/>
    </row>
    <row r="41" spans="1:12" s="33" customFormat="1" ht="28.5" x14ac:dyDescent="0.2">
      <c r="A41" s="234" t="s">
        <v>59</v>
      </c>
      <c r="B41" s="244">
        <v>417</v>
      </c>
      <c r="C41" s="562" t="s">
        <v>712</v>
      </c>
      <c r="D41" s="719"/>
      <c r="E41" s="244">
        <v>1</v>
      </c>
      <c r="F41" s="253" t="s">
        <v>64</v>
      </c>
      <c r="G41" s="240"/>
      <c r="H41" s="322"/>
      <c r="I41" s="323">
        <f t="shared" si="0"/>
        <v>0</v>
      </c>
      <c r="J41" s="331"/>
      <c r="K41" s="243"/>
      <c r="L41" s="332"/>
    </row>
    <row r="42" spans="1:12" s="33" customFormat="1" ht="28.5" x14ac:dyDescent="0.2">
      <c r="A42" s="234" t="s">
        <v>60</v>
      </c>
      <c r="B42" s="632">
        <v>546</v>
      </c>
      <c r="C42" s="652" t="s">
        <v>418</v>
      </c>
      <c r="D42" s="719"/>
      <c r="E42" s="632">
        <v>4</v>
      </c>
      <c r="F42" s="653" t="s">
        <v>64</v>
      </c>
      <c r="G42" s="636"/>
      <c r="H42" s="322"/>
      <c r="I42" s="323">
        <f t="shared" si="0"/>
        <v>0</v>
      </c>
      <c r="J42" s="331"/>
      <c r="K42" s="243"/>
      <c r="L42" s="332"/>
    </row>
    <row r="43" spans="1:12" s="33" customFormat="1" ht="28.5" x14ac:dyDescent="0.2">
      <c r="A43" s="234" t="s">
        <v>61</v>
      </c>
      <c r="B43" s="632">
        <v>546</v>
      </c>
      <c r="C43" s="652" t="s">
        <v>686</v>
      </c>
      <c r="D43" s="719"/>
      <c r="E43" s="632">
        <v>3</v>
      </c>
      <c r="F43" s="653" t="s">
        <v>64</v>
      </c>
      <c r="G43" s="636"/>
      <c r="H43" s="322"/>
      <c r="I43" s="323">
        <f t="shared" si="0"/>
        <v>0</v>
      </c>
      <c r="J43" s="331"/>
      <c r="K43" s="243"/>
      <c r="L43" s="332"/>
    </row>
    <row r="44" spans="1:12" s="33" customFormat="1" ht="28.5" x14ac:dyDescent="0.2">
      <c r="A44" s="234" t="s">
        <v>62</v>
      </c>
      <c r="B44" s="632">
        <v>546</v>
      </c>
      <c r="C44" s="652" t="s">
        <v>420</v>
      </c>
      <c r="D44" s="719"/>
      <c r="E44" s="632">
        <v>2</v>
      </c>
      <c r="F44" s="653" t="s">
        <v>64</v>
      </c>
      <c r="G44" s="636"/>
      <c r="H44" s="322"/>
      <c r="I44" s="323">
        <f t="shared" si="0"/>
        <v>0</v>
      </c>
      <c r="J44" s="331"/>
      <c r="K44" s="243"/>
      <c r="L44" s="332"/>
    </row>
    <row r="45" spans="1:12" s="33" customFormat="1" ht="29.25" thickBot="1" x14ac:dyDescent="0.25">
      <c r="A45" s="234" t="s">
        <v>63</v>
      </c>
      <c r="B45" s="654">
        <v>546</v>
      </c>
      <c r="C45" s="655" t="s">
        <v>852</v>
      </c>
      <c r="D45" s="719"/>
      <c r="E45" s="632">
        <v>2</v>
      </c>
      <c r="F45" s="656" t="s">
        <v>64</v>
      </c>
      <c r="G45" s="636"/>
      <c r="H45" s="322"/>
      <c r="I45" s="323">
        <f t="shared" si="0"/>
        <v>0</v>
      </c>
      <c r="J45" s="331"/>
      <c r="K45" s="243"/>
      <c r="L45" s="332"/>
    </row>
    <row r="46" spans="1:12" s="20" customFormat="1" ht="15.75" thickBot="1" x14ac:dyDescent="0.3">
      <c r="A46" s="39" t="s">
        <v>91</v>
      </c>
      <c r="B46" s="42"/>
      <c r="C46" s="41"/>
      <c r="D46" s="66"/>
      <c r="E46" s="42"/>
      <c r="F46" s="43"/>
      <c r="G46" s="134"/>
      <c r="H46" s="577"/>
      <c r="I46" s="57">
        <f>SUM(I16:I45)</f>
        <v>0</v>
      </c>
      <c r="J46" s="222">
        <f>SUM(J16:J45)</f>
        <v>0</v>
      </c>
      <c r="K46" s="222">
        <f>SUM(K16:K45)</f>
        <v>0</v>
      </c>
      <c r="L46" s="222">
        <f>SUM(L16:L45)</f>
        <v>0</v>
      </c>
    </row>
    <row r="47" spans="1:12" s="12" customFormat="1" ht="14.25" x14ac:dyDescent="0.2">
      <c r="B47" s="265"/>
      <c r="C47" s="59"/>
      <c r="D47" s="59"/>
      <c r="E47" s="502" t="s">
        <v>372</v>
      </c>
      <c r="F47" s="503"/>
      <c r="G47" s="504"/>
      <c r="H47" s="505"/>
      <c r="I47" s="506">
        <f>I46*0.095</f>
        <v>0</v>
      </c>
      <c r="J47" s="88" t="s">
        <v>590</v>
      </c>
    </row>
    <row r="48" spans="1:12" s="12" customFormat="1" ht="14.25" x14ac:dyDescent="0.2">
      <c r="B48" s="265"/>
      <c r="C48" s="59"/>
      <c r="D48" s="59"/>
      <c r="E48" s="507" t="s">
        <v>373</v>
      </c>
      <c r="F48" s="508"/>
      <c r="G48" s="509"/>
      <c r="H48" s="510"/>
      <c r="I48" s="511">
        <v>0</v>
      </c>
    </row>
    <row r="49" spans="1:11" s="12" customFormat="1" ht="15.75" thickBot="1" x14ac:dyDescent="0.3">
      <c r="B49" s="265"/>
      <c r="C49" s="59"/>
      <c r="D49" s="59"/>
      <c r="E49" s="512" t="s">
        <v>92</v>
      </c>
      <c r="F49" s="513"/>
      <c r="G49" s="514"/>
      <c r="H49" s="515"/>
      <c r="I49" s="516">
        <f>+I46+I47+I48</f>
        <v>0</v>
      </c>
    </row>
    <row r="50" spans="1:11" s="12" customFormat="1" ht="15" x14ac:dyDescent="0.25">
      <c r="B50" s="265"/>
      <c r="C50" s="59"/>
      <c r="D50" s="59"/>
      <c r="E50" s="579"/>
      <c r="F50" s="640"/>
      <c r="G50" s="31"/>
      <c r="H50" s="127"/>
      <c r="I50" s="127"/>
    </row>
    <row r="51" spans="1:11" s="12" customFormat="1" ht="15" x14ac:dyDescent="0.25">
      <c r="A51" s="263" t="s">
        <v>579</v>
      </c>
      <c r="B51" s="264"/>
      <c r="C51" s="263"/>
      <c r="D51" s="26"/>
      <c r="E51" s="265"/>
      <c r="F51" s="30"/>
      <c r="G51" s="28"/>
      <c r="H51" s="29"/>
      <c r="I51" s="123"/>
    </row>
    <row r="52" spans="1:11" s="12" customFormat="1" ht="14.25" x14ac:dyDescent="0.2">
      <c r="A52" s="266" t="s">
        <v>585</v>
      </c>
      <c r="B52" s="267"/>
      <c r="C52" s="266"/>
      <c r="D52" s="26"/>
      <c r="E52" s="265"/>
      <c r="F52" s="30"/>
      <c r="G52" s="28"/>
      <c r="H52" s="29"/>
      <c r="I52" s="123"/>
    </row>
    <row r="53" spans="1:11" s="12" customFormat="1" ht="14.25" x14ac:dyDescent="0.2">
      <c r="A53" s="266" t="s">
        <v>580</v>
      </c>
      <c r="B53" s="267"/>
      <c r="C53" s="266"/>
      <c r="D53" s="268"/>
      <c r="E53" s="267"/>
      <c r="F53" s="269"/>
      <c r="G53" s="270"/>
      <c r="H53" s="271"/>
      <c r="I53" s="272"/>
      <c r="J53" s="266"/>
      <c r="K53" s="266"/>
    </row>
    <row r="54" spans="1:11" s="12" customFormat="1" ht="14.25" x14ac:dyDescent="0.2">
      <c r="A54" s="266" t="s">
        <v>581</v>
      </c>
      <c r="B54" s="267"/>
      <c r="C54" s="266"/>
      <c r="D54" s="268"/>
      <c r="E54" s="267"/>
      <c r="F54" s="269"/>
      <c r="G54" s="270"/>
      <c r="H54" s="271"/>
      <c r="I54" s="272"/>
      <c r="J54" s="266"/>
      <c r="K54" s="266"/>
    </row>
    <row r="55" spans="1:11" s="12" customFormat="1" ht="14.25" x14ac:dyDescent="0.2">
      <c r="A55" s="266" t="s">
        <v>718</v>
      </c>
      <c r="B55" s="267"/>
      <c r="C55" s="266"/>
      <c r="D55" s="268"/>
      <c r="E55" s="267"/>
      <c r="F55" s="269"/>
      <c r="G55" s="270"/>
      <c r="H55" s="271"/>
      <c r="I55" s="272"/>
      <c r="J55" s="266"/>
      <c r="K55" s="266"/>
    </row>
    <row r="56" spans="1:11" s="12" customFormat="1" ht="14.25" x14ac:dyDescent="0.2">
      <c r="A56" s="266" t="s">
        <v>583</v>
      </c>
      <c r="B56" s="267"/>
      <c r="C56" s="266"/>
      <c r="D56" s="268"/>
      <c r="E56" s="267"/>
      <c r="F56" s="269"/>
      <c r="G56" s="270"/>
      <c r="H56" s="271"/>
      <c r="I56" s="272"/>
      <c r="J56" s="266"/>
      <c r="K56" s="266"/>
    </row>
    <row r="57" spans="1:11" s="581" customFormat="1" ht="14.25" x14ac:dyDescent="0.2">
      <c r="A57" s="688" t="s">
        <v>587</v>
      </c>
      <c r="B57" s="689"/>
      <c r="C57" s="688"/>
      <c r="D57" s="690"/>
      <c r="E57" s="689"/>
      <c r="F57" s="691"/>
      <c r="G57" s="692"/>
      <c r="H57" s="693"/>
      <c r="I57" s="694"/>
      <c r="J57" s="688"/>
      <c r="K57" s="688"/>
    </row>
    <row r="58" spans="1:11" s="12" customFormat="1" ht="14.25" x14ac:dyDescent="0.2">
      <c r="A58" s="274" t="s">
        <v>588</v>
      </c>
      <c r="B58" s="275"/>
      <c r="C58" s="274"/>
      <c r="D58" s="276"/>
      <c r="E58" s="275"/>
      <c r="F58" s="277"/>
      <c r="G58" s="278"/>
      <c r="H58" s="279"/>
      <c r="I58" s="280"/>
      <c r="J58" s="274"/>
      <c r="K58" s="274"/>
    </row>
    <row r="59" spans="1:11" s="12" customFormat="1" ht="14.25" x14ac:dyDescent="0.2">
      <c r="A59" s="266" t="s">
        <v>584</v>
      </c>
      <c r="B59" s="265"/>
      <c r="D59" s="282"/>
      <c r="E59" s="283"/>
      <c r="F59" s="30"/>
      <c r="G59" s="28"/>
      <c r="H59" s="29"/>
      <c r="I59" s="123"/>
    </row>
    <row r="60" spans="1:11" s="12" customFormat="1" ht="14.25" x14ac:dyDescent="0.2">
      <c r="B60" s="265"/>
      <c r="C60" s="59"/>
      <c r="D60" s="59"/>
      <c r="E60" s="265"/>
      <c r="F60" s="284"/>
      <c r="G60" s="27"/>
      <c r="H60" s="285"/>
      <c r="I60" s="285"/>
    </row>
    <row r="61" spans="1:11" s="12" customFormat="1" ht="15" x14ac:dyDescent="0.25">
      <c r="A61" s="286" t="s">
        <v>93</v>
      </c>
      <c r="B61" s="265"/>
      <c r="E61" s="265"/>
      <c r="F61" s="30"/>
      <c r="G61" s="122"/>
      <c r="H61" s="123"/>
      <c r="I61" s="287"/>
    </row>
    <row r="62" spans="1:11" s="12" customFormat="1" ht="15" x14ac:dyDescent="0.25">
      <c r="A62" s="286" t="s">
        <v>594</v>
      </c>
      <c r="B62" s="265"/>
      <c r="E62" s="265"/>
      <c r="F62" s="30"/>
      <c r="G62" s="122"/>
      <c r="H62" s="123"/>
      <c r="I62" s="287"/>
    </row>
    <row r="63" spans="1:11" s="12" customFormat="1" ht="14.25" x14ac:dyDescent="0.2">
      <c r="A63" s="12" t="s">
        <v>113</v>
      </c>
      <c r="B63" s="265"/>
      <c r="E63" s="265"/>
      <c r="F63" s="30"/>
      <c r="G63" s="122"/>
      <c r="H63" s="123"/>
      <c r="I63" s="287"/>
    </row>
    <row r="64" spans="1:11" s="12" customFormat="1" ht="15" x14ac:dyDescent="0.25">
      <c r="A64" s="12" t="s">
        <v>604</v>
      </c>
      <c r="B64" s="265"/>
      <c r="E64" s="265"/>
      <c r="F64" s="30"/>
      <c r="G64" s="122"/>
      <c r="H64" s="123"/>
      <c r="I64" s="287"/>
    </row>
    <row r="65" spans="1:11" s="12" customFormat="1" ht="14.25" x14ac:dyDescent="0.2">
      <c r="A65" s="12" t="s">
        <v>114</v>
      </c>
      <c r="B65" s="265"/>
      <c r="E65" s="265"/>
      <c r="F65" s="30"/>
      <c r="G65" s="122"/>
      <c r="H65" s="123"/>
      <c r="I65" s="287"/>
    </row>
    <row r="66" spans="1:11" s="12" customFormat="1" ht="14.25" x14ac:dyDescent="0.2">
      <c r="A66" s="12" t="s">
        <v>115</v>
      </c>
      <c r="B66" s="265"/>
      <c r="E66" s="265"/>
      <c r="F66" s="30"/>
      <c r="G66" s="122"/>
      <c r="H66" s="123"/>
      <c r="I66" s="287"/>
    </row>
    <row r="67" spans="1:11" s="12" customFormat="1" ht="14.25" x14ac:dyDescent="0.2">
      <c r="B67" s="265"/>
      <c r="E67" s="265"/>
      <c r="F67" s="30"/>
      <c r="G67" s="122"/>
      <c r="H67" s="123"/>
      <c r="I67" s="287"/>
    </row>
    <row r="68" spans="1:11" s="12" customFormat="1" ht="14.25" x14ac:dyDescent="0.2">
      <c r="A68" s="12" t="s">
        <v>116</v>
      </c>
      <c r="B68" s="265"/>
      <c r="E68" s="265"/>
      <c r="F68" s="30"/>
      <c r="G68" s="122"/>
      <c r="H68" s="123"/>
      <c r="I68" s="287"/>
    </row>
    <row r="69" spans="1:11" s="12" customFormat="1" ht="14.25" x14ac:dyDescent="0.2">
      <c r="B69" s="265"/>
      <c r="E69" s="265"/>
      <c r="F69" s="30"/>
      <c r="G69" s="122"/>
      <c r="H69" s="123"/>
      <c r="I69" s="123"/>
    </row>
    <row r="70" spans="1:11" s="12" customFormat="1" ht="15" x14ac:dyDescent="0.25">
      <c r="A70" s="12" t="s">
        <v>605</v>
      </c>
      <c r="B70" s="265"/>
      <c r="E70" s="265"/>
      <c r="F70" s="30"/>
      <c r="G70" s="122"/>
      <c r="H70" s="123"/>
      <c r="I70" s="123"/>
    </row>
    <row r="71" spans="1:11" s="12" customFormat="1" ht="14.25" x14ac:dyDescent="0.2">
      <c r="B71" s="265"/>
      <c r="E71" s="265"/>
      <c r="F71" s="30"/>
      <c r="G71" s="122"/>
      <c r="H71" s="123"/>
      <c r="I71" s="123"/>
    </row>
    <row r="72" spans="1:11" s="12" customFormat="1" ht="14.25" x14ac:dyDescent="0.2">
      <c r="A72" s="16" t="s">
        <v>255</v>
      </c>
      <c r="B72" s="265"/>
      <c r="C72" s="288"/>
      <c r="D72" s="314" t="s">
        <v>96</v>
      </c>
      <c r="E72" s="30"/>
      <c r="F72" s="122" t="s">
        <v>97</v>
      </c>
      <c r="G72" s="122"/>
      <c r="H72" s="123"/>
      <c r="I72" s="123"/>
    </row>
    <row r="73" spans="1:11" s="12" customFormat="1" ht="14.25" x14ac:dyDescent="0.2">
      <c r="A73" s="26"/>
      <c r="B73" s="350"/>
      <c r="C73" s="26"/>
      <c r="D73" s="26"/>
      <c r="E73" s="350"/>
      <c r="F73" s="352"/>
      <c r="G73" s="28"/>
      <c r="H73" s="29"/>
      <c r="I73" s="29"/>
    </row>
    <row r="74" spans="1:11" s="12" customFormat="1" ht="28.5" customHeight="1" thickBot="1" x14ac:dyDescent="0.25">
      <c r="A74" s="290"/>
      <c r="B74" s="291"/>
      <c r="C74" s="292"/>
      <c r="D74" s="293"/>
      <c r="E74" s="316"/>
      <c r="F74" s="226"/>
      <c r="G74" s="227"/>
      <c r="H74" s="225"/>
      <c r="I74" s="225"/>
      <c r="J74" s="59"/>
      <c r="K74" s="59"/>
    </row>
    <row r="75" spans="1:11" s="12" customFormat="1" ht="14.25" x14ac:dyDescent="0.2">
      <c r="B75" s="265"/>
      <c r="E75" s="265"/>
      <c r="F75" s="30"/>
      <c r="G75" s="122"/>
      <c r="H75" s="123"/>
      <c r="I75" s="123"/>
    </row>
    <row r="76" spans="1:11" s="12" customFormat="1" ht="14.25" x14ac:dyDescent="0.2">
      <c r="B76" s="265"/>
      <c r="E76" s="265"/>
      <c r="F76" s="30"/>
      <c r="G76" s="122"/>
      <c r="H76" s="123"/>
      <c r="I76" s="123"/>
    </row>
    <row r="77" spans="1:11" s="12" customFormat="1" ht="14.25" x14ac:dyDescent="0.2">
      <c r="B77" s="265"/>
      <c r="E77" s="265"/>
      <c r="F77" s="30"/>
      <c r="G77" s="122"/>
      <c r="H77" s="123"/>
      <c r="I77" s="123"/>
    </row>
    <row r="78" spans="1:11" s="12" customFormat="1" ht="14.25" x14ac:dyDescent="0.2">
      <c r="B78" s="265"/>
      <c r="E78" s="265"/>
      <c r="F78" s="30"/>
      <c r="G78" s="122"/>
      <c r="H78" s="123"/>
      <c r="I78" s="123"/>
    </row>
  </sheetData>
  <sheetProtection password="CF35" sheet="1" objects="1" scenarios="1" formatCells="0"/>
  <sortState ref="A16:S49">
    <sortCondition ref="C16:C49"/>
  </sortState>
  <phoneticPr fontId="2" type="noConversion"/>
  <pageMargins left="0.39370078740157483" right="0.39370078740157483" top="0.47244094488188981" bottom="0.47244094488188981" header="0" footer="0"/>
  <pageSetup paperSize="9" scale="84" fitToHeight="0" orientation="landscape" r:id="rId1"/>
  <headerFooter alignWithMargins="0">
    <oddFooter>&amp;A&amp;RStran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V74"/>
  <sheetViews>
    <sheetView zoomScaleNormal="100" workbookViewId="0">
      <pane xSplit="3" ySplit="15" topLeftCell="D16" activePane="bottomRight" state="frozen"/>
      <selection activeCell="B71" sqref="B71"/>
      <selection pane="topRight" activeCell="B71" sqref="B71"/>
      <selection pane="bottomLeft" activeCell="B71" sqref="B71"/>
      <selection pane="bottomRight" activeCell="E17" sqref="E17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" style="7" customWidth="1"/>
    <col min="4" max="4" width="11.5703125" style="7" customWidth="1"/>
    <col min="5" max="5" width="12.28515625" style="14" customWidth="1"/>
    <col min="6" max="6" width="7.7109375" style="9" customWidth="1"/>
    <col min="7" max="7" width="11.85546875" style="119" customWidth="1"/>
    <col min="8" max="8" width="10.42578125" style="120" customWidth="1"/>
    <col min="9" max="9" width="14.5703125" style="51" customWidth="1"/>
    <col min="10" max="10" width="9.140625" style="7"/>
    <col min="11" max="12" width="11.28515625" style="7" customWidth="1"/>
    <col min="13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65" t="s">
        <v>110</v>
      </c>
      <c r="H3" s="121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23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23"/>
      <c r="I5" s="52"/>
    </row>
    <row r="6" spans="1:12" x14ac:dyDescent="0.2">
      <c r="A6" s="3"/>
      <c r="B6" s="11"/>
      <c r="E6" s="15"/>
      <c r="I6" s="53"/>
    </row>
    <row r="7" spans="1:12" ht="15.75" x14ac:dyDescent="0.25">
      <c r="A7" s="59" t="s">
        <v>104</v>
      </c>
      <c r="B7" s="25"/>
      <c r="C7" s="59"/>
      <c r="D7" s="3"/>
      <c r="G7" s="262" t="s">
        <v>305</v>
      </c>
      <c r="H7" s="262">
        <v>13</v>
      </c>
      <c r="I7" s="406"/>
    </row>
    <row r="8" spans="1:12" s="128" customFormat="1" ht="15.75" x14ac:dyDescent="0.25">
      <c r="A8" s="199"/>
      <c r="B8" s="200"/>
      <c r="C8" s="199"/>
      <c r="D8" s="124"/>
      <c r="E8" s="125"/>
      <c r="F8" s="126"/>
      <c r="G8" s="296" t="s">
        <v>16</v>
      </c>
      <c r="H8" s="407"/>
      <c r="I8" s="407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8.75" thickBot="1" x14ac:dyDescent="0.3">
      <c r="A13" s="17"/>
      <c r="B13" s="7"/>
      <c r="C13" s="16"/>
      <c r="D13" s="16"/>
      <c r="E13" s="18"/>
      <c r="F13" s="6"/>
      <c r="G13" s="131"/>
      <c r="H13" s="132"/>
      <c r="I13" s="53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/>
      <c r="F15" s="38" t="s">
        <v>36</v>
      </c>
      <c r="G15" s="38" t="s">
        <v>37</v>
      </c>
      <c r="H15" s="38"/>
      <c r="I15" s="56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42.75" x14ac:dyDescent="0.2">
      <c r="A16" s="619" t="s">
        <v>31</v>
      </c>
      <c r="B16" s="620">
        <v>432</v>
      </c>
      <c r="C16" s="621" t="s">
        <v>573</v>
      </c>
      <c r="D16" s="622"/>
      <c r="E16" s="620">
        <v>100</v>
      </c>
      <c r="F16" s="623" t="s">
        <v>41</v>
      </c>
      <c r="G16" s="624"/>
      <c r="H16" s="625"/>
      <c r="I16" s="626">
        <f t="shared" ref="I16:I28" si="0">+E16*G16</f>
        <v>0</v>
      </c>
      <c r="J16" s="567"/>
      <c r="K16" s="644" t="s">
        <v>593</v>
      </c>
      <c r="L16" s="645" t="s">
        <v>593</v>
      </c>
    </row>
    <row r="17" spans="1:12" s="33" customFormat="1" ht="22.5" x14ac:dyDescent="0.2">
      <c r="A17" s="234" t="s">
        <v>32</v>
      </c>
      <c r="B17" s="244">
        <v>432</v>
      </c>
      <c r="C17" s="627" t="s">
        <v>330</v>
      </c>
      <c r="D17" s="628"/>
      <c r="E17" s="244">
        <v>100</v>
      </c>
      <c r="F17" s="245" t="s">
        <v>41</v>
      </c>
      <c r="G17" s="240"/>
      <c r="H17" s="575"/>
      <c r="I17" s="323">
        <f t="shared" si="0"/>
        <v>0</v>
      </c>
      <c r="J17" s="331"/>
      <c r="K17" s="646" t="s">
        <v>593</v>
      </c>
      <c r="L17" s="589" t="s">
        <v>593</v>
      </c>
    </row>
    <row r="18" spans="1:12" s="33" customFormat="1" ht="22.5" x14ac:dyDescent="0.2">
      <c r="A18" s="234" t="s">
        <v>33</v>
      </c>
      <c r="B18" s="244">
        <v>439</v>
      </c>
      <c r="C18" s="629" t="s">
        <v>332</v>
      </c>
      <c r="D18" s="628"/>
      <c r="E18" s="244">
        <v>30</v>
      </c>
      <c r="F18" s="245" t="s">
        <v>41</v>
      </c>
      <c r="G18" s="240"/>
      <c r="H18" s="575"/>
      <c r="I18" s="323">
        <f t="shared" si="0"/>
        <v>0</v>
      </c>
      <c r="J18" s="331"/>
      <c r="K18" s="646" t="s">
        <v>593</v>
      </c>
      <c r="L18" s="589" t="s">
        <v>593</v>
      </c>
    </row>
    <row r="19" spans="1:12" s="33" customFormat="1" ht="22.5" x14ac:dyDescent="0.2">
      <c r="A19" s="234" t="s">
        <v>34</v>
      </c>
      <c r="B19" s="244">
        <v>441</v>
      </c>
      <c r="C19" s="629" t="s">
        <v>331</v>
      </c>
      <c r="D19" s="628"/>
      <c r="E19" s="244">
        <v>100</v>
      </c>
      <c r="F19" s="245" t="s">
        <v>41</v>
      </c>
      <c r="G19" s="240"/>
      <c r="H19" s="575"/>
      <c r="I19" s="323">
        <f t="shared" si="0"/>
        <v>0</v>
      </c>
      <c r="J19" s="331"/>
      <c r="K19" s="646" t="s">
        <v>593</v>
      </c>
      <c r="L19" s="589" t="s">
        <v>593</v>
      </c>
    </row>
    <row r="20" spans="1:12" s="33" customFormat="1" ht="22.5" x14ac:dyDescent="0.2">
      <c r="A20" s="234" t="s">
        <v>35</v>
      </c>
      <c r="B20" s="244">
        <v>440</v>
      </c>
      <c r="C20" s="629" t="s">
        <v>415</v>
      </c>
      <c r="D20" s="628"/>
      <c r="E20" s="244">
        <v>5</v>
      </c>
      <c r="F20" s="245" t="s">
        <v>64</v>
      </c>
      <c r="G20" s="240"/>
      <c r="H20" s="575"/>
      <c r="I20" s="323">
        <f t="shared" si="0"/>
        <v>0</v>
      </c>
      <c r="J20" s="331"/>
      <c r="K20" s="646" t="s">
        <v>593</v>
      </c>
      <c r="L20" s="589" t="s">
        <v>593</v>
      </c>
    </row>
    <row r="21" spans="1:12" s="33" customFormat="1" ht="22.5" x14ac:dyDescent="0.2">
      <c r="A21" s="234" t="s">
        <v>36</v>
      </c>
      <c r="B21" s="244"/>
      <c r="C21" s="629" t="s">
        <v>492</v>
      </c>
      <c r="D21" s="628"/>
      <c r="E21" s="244">
        <v>60</v>
      </c>
      <c r="F21" s="245" t="s">
        <v>64</v>
      </c>
      <c r="G21" s="240"/>
      <c r="H21" s="575"/>
      <c r="I21" s="323">
        <f t="shared" si="0"/>
        <v>0</v>
      </c>
      <c r="J21" s="331"/>
      <c r="K21" s="646" t="s">
        <v>593</v>
      </c>
      <c r="L21" s="589" t="s">
        <v>593</v>
      </c>
    </row>
    <row r="22" spans="1:12" s="33" customFormat="1" ht="22.5" x14ac:dyDescent="0.2">
      <c r="A22" s="234" t="s">
        <v>37</v>
      </c>
      <c r="B22" s="244">
        <v>431</v>
      </c>
      <c r="C22" s="629" t="s">
        <v>416</v>
      </c>
      <c r="D22" s="628"/>
      <c r="E22" s="244">
        <v>5</v>
      </c>
      <c r="F22" s="245" t="s">
        <v>64</v>
      </c>
      <c r="G22" s="240"/>
      <c r="H22" s="575"/>
      <c r="I22" s="323">
        <f t="shared" si="0"/>
        <v>0</v>
      </c>
      <c r="J22" s="331"/>
      <c r="K22" s="646" t="s">
        <v>593</v>
      </c>
      <c r="L22" s="589" t="s">
        <v>593</v>
      </c>
    </row>
    <row r="23" spans="1:12" s="33" customFormat="1" ht="57.75" x14ac:dyDescent="0.2">
      <c r="A23" s="234" t="s">
        <v>38</v>
      </c>
      <c r="B23" s="244">
        <v>424</v>
      </c>
      <c r="C23" s="629" t="s">
        <v>677</v>
      </c>
      <c r="D23" s="628"/>
      <c r="E23" s="244">
        <v>1900</v>
      </c>
      <c r="F23" s="245" t="s">
        <v>41</v>
      </c>
      <c r="G23" s="240"/>
      <c r="H23" s="575"/>
      <c r="I23" s="323">
        <f t="shared" si="0"/>
        <v>0</v>
      </c>
      <c r="J23" s="331"/>
      <c r="K23" s="646" t="s">
        <v>593</v>
      </c>
      <c r="L23" s="589" t="s">
        <v>593</v>
      </c>
    </row>
    <row r="24" spans="1:12" s="33" customFormat="1" ht="43.5" x14ac:dyDescent="0.2">
      <c r="A24" s="234" t="s">
        <v>39</v>
      </c>
      <c r="B24" s="244"/>
      <c r="C24" s="629" t="s">
        <v>678</v>
      </c>
      <c r="D24" s="628"/>
      <c r="E24" s="244">
        <v>200</v>
      </c>
      <c r="F24" s="245" t="s">
        <v>41</v>
      </c>
      <c r="G24" s="240"/>
      <c r="H24" s="575"/>
      <c r="I24" s="323">
        <f t="shared" si="0"/>
        <v>0</v>
      </c>
      <c r="J24" s="331"/>
      <c r="K24" s="646" t="s">
        <v>593</v>
      </c>
      <c r="L24" s="589" t="s">
        <v>593</v>
      </c>
    </row>
    <row r="25" spans="1:12" s="33" customFormat="1" ht="22.5" x14ac:dyDescent="0.2">
      <c r="A25" s="234" t="s">
        <v>42</v>
      </c>
      <c r="B25" s="235"/>
      <c r="C25" s="629" t="s">
        <v>679</v>
      </c>
      <c r="D25" s="628"/>
      <c r="E25" s="244">
        <v>50</v>
      </c>
      <c r="F25" s="239" t="s">
        <v>40</v>
      </c>
      <c r="G25" s="240"/>
      <c r="H25" s="575"/>
      <c r="I25" s="323">
        <f t="shared" si="0"/>
        <v>0</v>
      </c>
      <c r="J25" s="331"/>
      <c r="K25" s="646" t="s">
        <v>593</v>
      </c>
      <c r="L25" s="589" t="s">
        <v>593</v>
      </c>
    </row>
    <row r="26" spans="1:12" s="33" customFormat="1" ht="22.5" x14ac:dyDescent="0.2">
      <c r="A26" s="234" t="s">
        <v>43</v>
      </c>
      <c r="B26" s="235"/>
      <c r="C26" s="629" t="s">
        <v>680</v>
      </c>
      <c r="D26" s="628"/>
      <c r="E26" s="244">
        <v>50</v>
      </c>
      <c r="F26" s="239" t="s">
        <v>40</v>
      </c>
      <c r="G26" s="240"/>
      <c r="H26" s="575"/>
      <c r="I26" s="323">
        <f t="shared" si="0"/>
        <v>0</v>
      </c>
      <c r="J26" s="331"/>
      <c r="K26" s="646" t="s">
        <v>593</v>
      </c>
      <c r="L26" s="589" t="s">
        <v>593</v>
      </c>
    </row>
    <row r="27" spans="1:12" s="33" customFormat="1" ht="29.25" x14ac:dyDescent="0.2">
      <c r="A27" s="234" t="s">
        <v>44</v>
      </c>
      <c r="B27" s="244"/>
      <c r="C27" s="629" t="s">
        <v>681</v>
      </c>
      <c r="D27" s="628"/>
      <c r="E27" s="244">
        <v>100</v>
      </c>
      <c r="F27" s="245" t="s">
        <v>41</v>
      </c>
      <c r="G27" s="240"/>
      <c r="H27" s="575"/>
      <c r="I27" s="323">
        <f t="shared" si="0"/>
        <v>0</v>
      </c>
      <c r="J27" s="331"/>
      <c r="K27" s="646" t="s">
        <v>593</v>
      </c>
      <c r="L27" s="589" t="s">
        <v>593</v>
      </c>
    </row>
    <row r="28" spans="1:12" s="33" customFormat="1" ht="22.5" x14ac:dyDescent="0.2">
      <c r="A28" s="630" t="s">
        <v>45</v>
      </c>
      <c r="B28" s="244">
        <v>424</v>
      </c>
      <c r="C28" s="629" t="s">
        <v>333</v>
      </c>
      <c r="D28" s="628"/>
      <c r="E28" s="244">
        <v>1500</v>
      </c>
      <c r="F28" s="245" t="s">
        <v>41</v>
      </c>
      <c r="G28" s="240"/>
      <c r="H28" s="575"/>
      <c r="I28" s="323">
        <f t="shared" si="0"/>
        <v>0</v>
      </c>
      <c r="J28" s="331"/>
      <c r="K28" s="646" t="s">
        <v>593</v>
      </c>
      <c r="L28" s="589" t="s">
        <v>593</v>
      </c>
    </row>
    <row r="29" spans="1:12" s="33" customFormat="1" ht="22.5" x14ac:dyDescent="0.2">
      <c r="A29" s="630" t="s">
        <v>46</v>
      </c>
      <c r="B29" s="244"/>
      <c r="C29" s="629" t="s">
        <v>574</v>
      </c>
      <c r="D29" s="628"/>
      <c r="E29" s="244">
        <v>5</v>
      </c>
      <c r="F29" s="245" t="s">
        <v>64</v>
      </c>
      <c r="G29" s="240"/>
      <c r="H29" s="575"/>
      <c r="I29" s="323">
        <f>+E29*G29</f>
        <v>0</v>
      </c>
      <c r="J29" s="331"/>
      <c r="K29" s="646" t="s">
        <v>593</v>
      </c>
      <c r="L29" s="589" t="s">
        <v>593</v>
      </c>
    </row>
    <row r="30" spans="1:12" s="33" customFormat="1" ht="23.25" thickBot="1" x14ac:dyDescent="0.25">
      <c r="A30" s="631"/>
      <c r="B30" s="632"/>
      <c r="C30" s="633"/>
      <c r="D30" s="634"/>
      <c r="E30" s="632"/>
      <c r="F30" s="635"/>
      <c r="G30" s="636"/>
      <c r="H30" s="637"/>
      <c r="I30" s="638">
        <f>+E30*G30</f>
        <v>0</v>
      </c>
      <c r="J30" s="344"/>
      <c r="K30" s="647" t="s">
        <v>593</v>
      </c>
      <c r="L30" s="648" t="s">
        <v>593</v>
      </c>
    </row>
    <row r="31" spans="1:12" s="20" customFormat="1" ht="15.75" thickBot="1" x14ac:dyDescent="0.3">
      <c r="A31" s="186" t="s">
        <v>91</v>
      </c>
      <c r="B31" s="188"/>
      <c r="C31" s="187"/>
      <c r="D31" s="187"/>
      <c r="E31" s="188"/>
      <c r="F31" s="189"/>
      <c r="G31" s="190"/>
      <c r="H31" s="639"/>
      <c r="I31" s="191">
        <f>SUM(I16:I30)</f>
        <v>0</v>
      </c>
      <c r="J31" s="224">
        <f>SUM(J16:J30)</f>
        <v>0</v>
      </c>
    </row>
    <row r="32" spans="1:12" s="12" customFormat="1" ht="14.25" x14ac:dyDescent="0.2">
      <c r="B32" s="265"/>
      <c r="C32" s="59"/>
      <c r="D32" s="59"/>
      <c r="E32" s="502" t="s">
        <v>372</v>
      </c>
      <c r="F32" s="503"/>
      <c r="G32" s="504"/>
      <c r="H32" s="505"/>
      <c r="I32" s="506"/>
      <c r="J32" s="88" t="s">
        <v>590</v>
      </c>
    </row>
    <row r="33" spans="1:22" s="12" customFormat="1" ht="14.25" x14ac:dyDescent="0.2">
      <c r="B33" s="265"/>
      <c r="C33" s="59"/>
      <c r="D33" s="59"/>
      <c r="E33" s="507" t="s">
        <v>373</v>
      </c>
      <c r="F33" s="508"/>
      <c r="G33" s="509"/>
      <c r="H33" s="510"/>
      <c r="I33" s="511"/>
    </row>
    <row r="34" spans="1:22" s="12" customFormat="1" ht="15.75" thickBot="1" x14ac:dyDescent="0.3">
      <c r="B34" s="265"/>
      <c r="C34" s="59"/>
      <c r="D34" s="59"/>
      <c r="E34" s="512" t="s">
        <v>92</v>
      </c>
      <c r="F34" s="513"/>
      <c r="G34" s="514"/>
      <c r="H34" s="515"/>
      <c r="I34" s="516">
        <f>+I31+I32+I33</f>
        <v>0</v>
      </c>
    </row>
    <row r="35" spans="1:22" s="12" customFormat="1" ht="15" x14ac:dyDescent="0.25">
      <c r="B35" s="265"/>
      <c r="C35" s="59"/>
      <c r="D35" s="59"/>
      <c r="E35" s="579"/>
      <c r="F35" s="640"/>
      <c r="G35" s="31"/>
      <c r="H35" s="127"/>
      <c r="I35" s="127"/>
    </row>
    <row r="36" spans="1:22" s="12" customFormat="1" ht="15" x14ac:dyDescent="0.25">
      <c r="A36" s="263" t="s">
        <v>579</v>
      </c>
      <c r="B36" s="264"/>
      <c r="C36" s="263"/>
      <c r="D36" s="26"/>
      <c r="E36" s="265"/>
      <c r="F36" s="30"/>
      <c r="G36" s="28"/>
      <c r="H36" s="29"/>
      <c r="I36" s="123"/>
    </row>
    <row r="37" spans="1:22" s="12" customFormat="1" ht="14.25" x14ac:dyDescent="0.2">
      <c r="A37" s="266" t="s">
        <v>585</v>
      </c>
      <c r="B37" s="267"/>
      <c r="C37" s="266"/>
      <c r="D37" s="26"/>
      <c r="E37" s="265"/>
      <c r="F37" s="30"/>
      <c r="G37" s="28"/>
      <c r="H37" s="29"/>
      <c r="I37" s="123"/>
    </row>
    <row r="38" spans="1:22" s="12" customFormat="1" ht="14.25" x14ac:dyDescent="0.2">
      <c r="A38" s="266" t="s">
        <v>580</v>
      </c>
      <c r="B38" s="267"/>
      <c r="C38" s="266"/>
      <c r="D38" s="268"/>
      <c r="E38" s="267"/>
      <c r="F38" s="269"/>
      <c r="G38" s="270"/>
      <c r="H38" s="271"/>
      <c r="I38" s="272"/>
      <c r="J38" s="266"/>
      <c r="K38" s="266"/>
    </row>
    <row r="39" spans="1:22" s="12" customFormat="1" ht="14.25" x14ac:dyDescent="0.2">
      <c r="A39" s="266" t="s">
        <v>581</v>
      </c>
      <c r="B39" s="267"/>
      <c r="C39" s="266"/>
      <c r="D39" s="268"/>
      <c r="E39" s="267"/>
      <c r="F39" s="269"/>
      <c r="G39" s="270"/>
      <c r="H39" s="271"/>
      <c r="I39" s="272"/>
      <c r="J39" s="266"/>
      <c r="K39" s="266"/>
    </row>
    <row r="40" spans="1:22" s="12" customFormat="1" ht="14.25" x14ac:dyDescent="0.2">
      <c r="A40" s="266" t="s">
        <v>718</v>
      </c>
      <c r="B40" s="267"/>
      <c r="C40" s="266"/>
      <c r="D40" s="268"/>
      <c r="E40" s="267"/>
      <c r="F40" s="269"/>
      <c r="G40" s="270"/>
      <c r="H40" s="271"/>
      <c r="I40" s="272"/>
      <c r="J40" s="266"/>
      <c r="K40" s="266"/>
    </row>
    <row r="41" spans="1:22" s="12" customFormat="1" ht="14.25" x14ac:dyDescent="0.2">
      <c r="A41" s="266" t="s">
        <v>583</v>
      </c>
      <c r="B41" s="267"/>
      <c r="C41" s="266"/>
      <c r="D41" s="268"/>
      <c r="E41" s="267"/>
      <c r="F41" s="269"/>
      <c r="G41" s="270"/>
      <c r="H41" s="271"/>
      <c r="I41" s="272"/>
      <c r="J41" s="266"/>
      <c r="K41" s="266"/>
    </row>
    <row r="42" spans="1:22" s="581" customFormat="1" ht="14.25" x14ac:dyDescent="0.2">
      <c r="A42" s="688" t="s">
        <v>587</v>
      </c>
      <c r="B42" s="689"/>
      <c r="C42" s="688"/>
      <c r="D42" s="690"/>
      <c r="E42" s="689"/>
      <c r="F42" s="691"/>
      <c r="G42" s="692"/>
      <c r="H42" s="693"/>
      <c r="I42" s="694"/>
      <c r="J42" s="688"/>
      <c r="K42" s="688"/>
    </row>
    <row r="43" spans="1:22" s="12" customFormat="1" ht="14.25" x14ac:dyDescent="0.2">
      <c r="A43" s="274" t="s">
        <v>588</v>
      </c>
      <c r="B43" s="275"/>
      <c r="C43" s="274"/>
      <c r="D43" s="276"/>
      <c r="E43" s="275"/>
      <c r="F43" s="277"/>
      <c r="G43" s="278"/>
      <c r="H43" s="279"/>
      <c r="I43" s="280"/>
      <c r="J43" s="274"/>
      <c r="K43" s="274"/>
    </row>
    <row r="44" spans="1:22" s="12" customFormat="1" ht="14.25" x14ac:dyDescent="0.2">
      <c r="A44" s="266" t="s">
        <v>584</v>
      </c>
      <c r="B44" s="265"/>
      <c r="D44" s="282"/>
      <c r="E44" s="283"/>
      <c r="F44" s="30"/>
      <c r="G44" s="28"/>
      <c r="H44" s="29"/>
      <c r="I44" s="123"/>
    </row>
    <row r="45" spans="1:22" s="12" customFormat="1" ht="15" x14ac:dyDescent="0.25">
      <c r="B45" s="265"/>
      <c r="C45" s="59"/>
      <c r="D45" s="59"/>
      <c r="E45" s="579"/>
      <c r="F45" s="640"/>
      <c r="G45" s="31"/>
      <c r="H45" s="127"/>
      <c r="I45" s="127"/>
    </row>
    <row r="46" spans="1:22" s="12" customFormat="1" ht="15" x14ac:dyDescent="0.25">
      <c r="A46" s="286" t="s">
        <v>93</v>
      </c>
      <c r="B46" s="265"/>
      <c r="E46" s="265"/>
      <c r="F46" s="30"/>
      <c r="G46" s="122"/>
      <c r="H46" s="123"/>
      <c r="I46" s="287"/>
    </row>
    <row r="47" spans="1:22" s="12" customFormat="1" ht="15" x14ac:dyDescent="0.25">
      <c r="A47" s="286" t="s">
        <v>592</v>
      </c>
      <c r="E47" s="582"/>
      <c r="F47" s="583"/>
      <c r="G47" s="584"/>
      <c r="I47" s="52"/>
      <c r="J47" s="641"/>
      <c r="K47" s="641"/>
      <c r="L47" s="641"/>
      <c r="M47" s="59"/>
      <c r="N47" s="59"/>
      <c r="O47" s="59"/>
      <c r="P47" s="59"/>
      <c r="Q47" s="59"/>
      <c r="R47" s="59"/>
      <c r="S47" s="59"/>
      <c r="T47" s="59"/>
      <c r="U47" s="59"/>
      <c r="V47" s="59"/>
    </row>
    <row r="48" spans="1:22" s="12" customFormat="1" ht="14.25" x14ac:dyDescent="0.2">
      <c r="A48" s="12" t="s">
        <v>113</v>
      </c>
      <c r="B48" s="265"/>
      <c r="E48" s="265"/>
      <c r="F48" s="30"/>
      <c r="G48" s="122"/>
      <c r="H48" s="123"/>
      <c r="I48" s="287"/>
    </row>
    <row r="49" spans="1:14" s="12" customFormat="1" ht="15" x14ac:dyDescent="0.25">
      <c r="A49" s="12" t="s">
        <v>604</v>
      </c>
      <c r="B49" s="265"/>
      <c r="E49" s="265"/>
      <c r="F49" s="30"/>
      <c r="G49" s="122"/>
      <c r="H49" s="123"/>
      <c r="I49" s="287"/>
    </row>
    <row r="50" spans="1:14" s="12" customFormat="1" ht="14.25" x14ac:dyDescent="0.2">
      <c r="A50" s="12" t="s">
        <v>114</v>
      </c>
      <c r="B50" s="265"/>
      <c r="E50" s="265"/>
      <c r="F50" s="30"/>
      <c r="G50" s="122"/>
      <c r="H50" s="123"/>
      <c r="I50" s="287"/>
    </row>
    <row r="51" spans="1:14" s="12" customFormat="1" ht="14.25" x14ac:dyDescent="0.2">
      <c r="A51" s="12" t="s">
        <v>115</v>
      </c>
      <c r="B51" s="265"/>
      <c r="E51" s="265"/>
      <c r="F51" s="30"/>
      <c r="G51" s="122"/>
      <c r="H51" s="123"/>
      <c r="I51" s="287"/>
    </row>
    <row r="52" spans="1:14" s="12" customFormat="1" ht="14.25" x14ac:dyDescent="0.2">
      <c r="B52" s="265"/>
      <c r="E52" s="265"/>
      <c r="F52" s="30"/>
      <c r="G52" s="122"/>
      <c r="H52" s="123"/>
      <c r="I52" s="287"/>
    </row>
    <row r="53" spans="1:14" s="12" customFormat="1" ht="14.25" x14ac:dyDescent="0.2">
      <c r="A53" s="12" t="s">
        <v>116</v>
      </c>
      <c r="B53" s="265"/>
      <c r="E53" s="265"/>
      <c r="F53" s="30"/>
      <c r="G53" s="122"/>
      <c r="H53" s="123"/>
      <c r="I53" s="287"/>
    </row>
    <row r="54" spans="1:14" s="12" customFormat="1" ht="14.25" x14ac:dyDescent="0.2">
      <c r="B54" s="265"/>
      <c r="E54" s="265"/>
      <c r="F54" s="30"/>
      <c r="G54" s="122"/>
      <c r="H54" s="123"/>
      <c r="I54" s="123"/>
    </row>
    <row r="55" spans="1:14" s="12" customFormat="1" ht="14.25" x14ac:dyDescent="0.2">
      <c r="A55" s="642" t="s">
        <v>15</v>
      </c>
      <c r="B55" s="265"/>
      <c r="E55" s="265"/>
      <c r="F55" s="30"/>
      <c r="G55" s="122"/>
      <c r="H55" s="123"/>
      <c r="I55" s="123"/>
    </row>
    <row r="56" spans="1:14" s="12" customFormat="1" ht="14.25" x14ac:dyDescent="0.2">
      <c r="B56" s="265"/>
      <c r="E56" s="265"/>
      <c r="F56" s="30"/>
      <c r="G56" s="122"/>
      <c r="H56" s="123"/>
      <c r="I56" s="123"/>
    </row>
    <row r="57" spans="1:14" s="12" customFormat="1" ht="14.25" x14ac:dyDescent="0.2">
      <c r="B57" s="265"/>
      <c r="E57" s="265"/>
      <c r="F57" s="30"/>
      <c r="G57" s="122"/>
      <c r="H57" s="123"/>
      <c r="I57" s="123"/>
    </row>
    <row r="58" spans="1:14" s="12" customFormat="1" ht="14.25" x14ac:dyDescent="0.2">
      <c r="B58" s="265"/>
      <c r="E58" s="265"/>
      <c r="F58" s="30"/>
      <c r="G58" s="122"/>
      <c r="H58" s="123"/>
      <c r="I58" s="123"/>
    </row>
    <row r="59" spans="1:14" s="12" customFormat="1" ht="14.25" x14ac:dyDescent="0.2">
      <c r="B59" s="265"/>
      <c r="E59" s="265"/>
      <c r="F59" s="30"/>
      <c r="G59" s="122"/>
      <c r="H59" s="123"/>
      <c r="I59" s="123"/>
    </row>
    <row r="60" spans="1:14" s="12" customFormat="1" ht="14.25" x14ac:dyDescent="0.2">
      <c r="A60" s="16" t="s">
        <v>255</v>
      </c>
      <c r="B60" s="265"/>
      <c r="C60" s="288"/>
      <c r="D60" s="288" t="s">
        <v>96</v>
      </c>
      <c r="E60" s="30"/>
      <c r="F60" s="122" t="s">
        <v>97</v>
      </c>
      <c r="G60" s="122"/>
      <c r="H60" s="123"/>
      <c r="I60" s="123"/>
    </row>
    <row r="61" spans="1:14" s="12" customFormat="1" ht="27.75" customHeight="1" thickBot="1" x14ac:dyDescent="0.25">
      <c r="A61" s="290"/>
      <c r="B61" s="291"/>
      <c r="C61" s="292"/>
      <c r="D61" s="643"/>
      <c r="E61" s="316"/>
      <c r="F61" s="226"/>
      <c r="G61" s="227"/>
      <c r="H61" s="225"/>
      <c r="I61" s="225"/>
      <c r="J61" s="59"/>
      <c r="K61" s="59"/>
      <c r="L61" s="59"/>
      <c r="M61" s="59"/>
      <c r="N61" s="59"/>
    </row>
    <row r="74" spans="1:1" x14ac:dyDescent="0.2">
      <c r="A74" s="50"/>
    </row>
  </sheetData>
  <sheetProtection password="CF35" sheet="1" objects="1" scenarios="1"/>
  <sortState ref="A16:N31">
    <sortCondition ref="C16:C31"/>
  </sortState>
  <phoneticPr fontId="2" type="noConversion"/>
  <pageMargins left="0.39370078740157483" right="0.39370078740157483" top="0.39370078740157483" bottom="0.39370078740157483" header="0" footer="0"/>
  <pageSetup paperSize="9" scale="89" fitToHeight="0" orientation="landscape" r:id="rId1"/>
  <headerFooter alignWithMargins="0">
    <oddFooter>&amp;A&amp;RStran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21"/>
  <sheetViews>
    <sheetView tabSelected="1" topLeftCell="A4" workbookViewId="0">
      <selection activeCell="A23" sqref="A23"/>
    </sheetView>
  </sheetViews>
  <sheetFormatPr defaultRowHeight="18" x14ac:dyDescent="0.25"/>
  <cols>
    <col min="1" max="1" width="42.7109375" style="180" customWidth="1"/>
    <col min="2" max="2" width="46.28515625" style="180" customWidth="1"/>
    <col min="3" max="16384" width="9.140625" style="180"/>
  </cols>
  <sheetData>
    <row r="1" spans="1:2" ht="18.75" x14ac:dyDescent="0.25">
      <c r="A1" s="179" t="s">
        <v>598</v>
      </c>
    </row>
    <row r="2" spans="1:2" ht="18.75" x14ac:dyDescent="0.25">
      <c r="A2" s="181"/>
    </row>
    <row r="3" spans="1:2" ht="18.75" x14ac:dyDescent="0.25">
      <c r="A3" s="181"/>
    </row>
    <row r="4" spans="1:2" ht="19.5" thickBot="1" x14ac:dyDescent="0.3">
      <c r="A4" s="181"/>
    </row>
    <row r="5" spans="1:2" ht="19.5" thickBot="1" x14ac:dyDescent="0.3">
      <c r="A5" s="182" t="s">
        <v>502</v>
      </c>
      <c r="B5" s="183"/>
    </row>
    <row r="6" spans="1:2" ht="19.5" thickBot="1" x14ac:dyDescent="0.3">
      <c r="A6" s="184" t="s">
        <v>503</v>
      </c>
      <c r="B6" s="183"/>
    </row>
    <row r="7" spans="1:2" ht="19.5" thickBot="1" x14ac:dyDescent="0.3">
      <c r="A7" s="184" t="s">
        <v>504</v>
      </c>
      <c r="B7" s="183"/>
    </row>
    <row r="8" spans="1:2" ht="19.5" thickBot="1" x14ac:dyDescent="0.3">
      <c r="A8" s="184" t="s">
        <v>720</v>
      </c>
      <c r="B8" s="183"/>
    </row>
    <row r="9" spans="1:2" ht="19.5" thickBot="1" x14ac:dyDescent="0.3">
      <c r="A9" s="184" t="s">
        <v>505</v>
      </c>
      <c r="B9" s="183"/>
    </row>
    <row r="10" spans="1:2" ht="19.5" thickBot="1" x14ac:dyDescent="0.3">
      <c r="A10" s="184" t="s">
        <v>506</v>
      </c>
      <c r="B10" s="183"/>
    </row>
    <row r="11" spans="1:2" ht="19.5" thickBot="1" x14ac:dyDescent="0.3">
      <c r="A11" s="184" t="s">
        <v>507</v>
      </c>
      <c r="B11" s="183"/>
    </row>
    <row r="12" spans="1:2" ht="19.5" thickBot="1" x14ac:dyDescent="0.3">
      <c r="A12" s="184" t="s">
        <v>508</v>
      </c>
      <c r="B12" s="183"/>
    </row>
    <row r="13" spans="1:2" ht="19.5" thickBot="1" x14ac:dyDescent="0.3">
      <c r="A13" s="184" t="s">
        <v>509</v>
      </c>
      <c r="B13" s="183"/>
    </row>
    <row r="14" spans="1:2" ht="19.5" thickBot="1" x14ac:dyDescent="0.3">
      <c r="A14" s="184" t="s">
        <v>510</v>
      </c>
      <c r="B14" s="183"/>
    </row>
    <row r="15" spans="1:2" ht="19.5" thickBot="1" x14ac:dyDescent="0.3">
      <c r="A15" s="184" t="s">
        <v>511</v>
      </c>
      <c r="B15" s="183"/>
    </row>
    <row r="16" spans="1:2" ht="19.5" thickBot="1" x14ac:dyDescent="0.3">
      <c r="A16" s="184" t="s">
        <v>512</v>
      </c>
      <c r="B16" s="183"/>
    </row>
    <row r="17" spans="1:2" ht="19.5" thickBot="1" x14ac:dyDescent="0.3">
      <c r="A17" s="184" t="s">
        <v>513</v>
      </c>
      <c r="B17" s="183"/>
    </row>
    <row r="18" spans="1:2" ht="19.5" thickBot="1" x14ac:dyDescent="0.3">
      <c r="A18" s="184" t="s">
        <v>514</v>
      </c>
      <c r="B18" s="183"/>
    </row>
    <row r="21" spans="1:2" x14ac:dyDescent="0.25">
      <c r="A21" s="180" t="s">
        <v>515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Q96"/>
  <sheetViews>
    <sheetView zoomScaleNormal="100" workbookViewId="0">
      <pane xSplit="3" ySplit="15" topLeftCell="D94" activePane="bottomRight" state="frozen"/>
      <selection pane="topRight" activeCell="D1" sqref="D1"/>
      <selection pane="bottomLeft" activeCell="A16" sqref="A16"/>
      <selection pane="bottomRight" activeCell="F99" sqref="F99"/>
    </sheetView>
  </sheetViews>
  <sheetFormatPr defaultRowHeight="12.75" x14ac:dyDescent="0.2"/>
  <cols>
    <col min="1" max="1" width="5.5703125" style="1" customWidth="1"/>
    <col min="2" max="2" width="5.42578125" style="4" customWidth="1"/>
    <col min="3" max="3" width="32.85546875" style="1" customWidth="1"/>
    <col min="4" max="4" width="15.42578125" style="1" customWidth="1"/>
    <col min="5" max="5" width="12.28515625" style="137" customWidth="1"/>
    <col min="6" max="6" width="7.7109375" style="2" customWidth="1"/>
    <col min="7" max="7" width="11.85546875" style="295" customWidth="1"/>
    <col min="8" max="8" width="9.7109375" style="120" customWidth="1"/>
    <col min="9" max="9" width="19.5703125" style="58" bestFit="1" customWidth="1"/>
    <col min="10" max="10" width="7.85546875" style="215" customWidth="1"/>
    <col min="11" max="11" width="9.140625" style="215" customWidth="1"/>
    <col min="12" max="12" width="9.140625" style="215"/>
    <col min="13" max="16384" width="9.140625" style="1"/>
  </cols>
  <sheetData>
    <row r="1" spans="1:12" x14ac:dyDescent="0.2">
      <c r="A1" s="1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65" t="s">
        <v>110</v>
      </c>
      <c r="H3" s="121" t="s">
        <v>111</v>
      </c>
      <c r="I3" s="52"/>
      <c r="J3" s="216"/>
      <c r="K3" s="216"/>
      <c r="L3" s="216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23"/>
      <c r="I4" s="52"/>
      <c r="J4" s="216"/>
      <c r="K4" s="216"/>
      <c r="L4" s="216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23"/>
      <c r="I5" s="52"/>
      <c r="J5" s="216"/>
      <c r="K5" s="216"/>
      <c r="L5" s="216"/>
    </row>
    <row r="6" spans="1:12" x14ac:dyDescent="0.2">
      <c r="A6" s="61"/>
      <c r="B6" s="166"/>
      <c r="E6" s="167"/>
      <c r="I6" s="168"/>
    </row>
    <row r="7" spans="1:12" ht="15.75" x14ac:dyDescent="0.25">
      <c r="A7" s="293" t="s">
        <v>104</v>
      </c>
      <c r="B7" s="315"/>
      <c r="C7" s="293"/>
      <c r="D7" s="61"/>
      <c r="G7" s="262" t="s">
        <v>305</v>
      </c>
      <c r="H7" s="262">
        <v>1</v>
      </c>
      <c r="I7" s="168"/>
    </row>
    <row r="8" spans="1:12" s="34" customFormat="1" ht="15.75" x14ac:dyDescent="0.25">
      <c r="A8" s="258"/>
      <c r="B8" s="259"/>
      <c r="C8" s="258"/>
      <c r="D8" s="124"/>
      <c r="E8" s="125"/>
      <c r="F8" s="126"/>
      <c r="G8" s="296" t="s">
        <v>28</v>
      </c>
      <c r="H8" s="127"/>
      <c r="I8" s="127"/>
      <c r="J8" s="297"/>
      <c r="K8" s="297"/>
      <c r="L8" s="297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3.5" customHeight="1" thickBot="1" x14ac:dyDescent="0.25">
      <c r="C13" s="175"/>
      <c r="D13" s="175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36" t="s">
        <v>484</v>
      </c>
      <c r="E14" s="36" t="s">
        <v>105</v>
      </c>
      <c r="F14" s="36" t="s">
        <v>30</v>
      </c>
      <c r="G14" s="36" t="s">
        <v>106</v>
      </c>
      <c r="H14" s="133" t="s">
        <v>107</v>
      </c>
      <c r="I14" s="55" t="s">
        <v>308</v>
      </c>
      <c r="J14" s="209" t="s">
        <v>597</v>
      </c>
      <c r="K14" s="210" t="s">
        <v>596</v>
      </c>
      <c r="L14" s="211" t="s">
        <v>595</v>
      </c>
    </row>
    <row r="15" spans="1:12" s="174" customFormat="1" ht="12.75" customHeight="1" thickBot="1" x14ac:dyDescent="0.25">
      <c r="A15" s="171" t="s">
        <v>31</v>
      </c>
      <c r="B15" s="172" t="s">
        <v>32</v>
      </c>
      <c r="C15" s="172" t="s">
        <v>33</v>
      </c>
      <c r="D15" s="172" t="s">
        <v>34</v>
      </c>
      <c r="E15" s="172" t="s">
        <v>35</v>
      </c>
      <c r="F15" s="172" t="s">
        <v>36</v>
      </c>
      <c r="G15" s="172" t="s">
        <v>37</v>
      </c>
      <c r="H15" s="172" t="s">
        <v>38</v>
      </c>
      <c r="I15" s="173" t="s">
        <v>317</v>
      </c>
      <c r="J15" s="212" t="s">
        <v>42</v>
      </c>
      <c r="K15" s="213" t="s">
        <v>43</v>
      </c>
      <c r="L15" s="214" t="s">
        <v>44</v>
      </c>
    </row>
    <row r="16" spans="1:12" s="33" customFormat="1" ht="15" x14ac:dyDescent="0.25">
      <c r="A16" s="228"/>
      <c r="B16" s="229"/>
      <c r="C16" s="230" t="s">
        <v>494</v>
      </c>
      <c r="D16" s="679"/>
      <c r="E16" s="231"/>
      <c r="F16" s="231"/>
      <c r="G16" s="305"/>
      <c r="H16" s="306"/>
      <c r="I16" s="233"/>
      <c r="J16" s="307"/>
      <c r="K16" s="308"/>
      <c r="L16" s="309"/>
    </row>
    <row r="17" spans="1:12" s="33" customFormat="1" ht="28.5" x14ac:dyDescent="0.2">
      <c r="A17" s="234" t="s">
        <v>31</v>
      </c>
      <c r="B17" s="235">
        <v>402</v>
      </c>
      <c r="C17" s="236" t="s">
        <v>854</v>
      </c>
      <c r="D17" s="237"/>
      <c r="E17" s="238">
        <v>100</v>
      </c>
      <c r="F17" s="239" t="s">
        <v>40</v>
      </c>
      <c r="G17" s="240"/>
      <c r="H17" s="241"/>
      <c r="I17" s="242">
        <f t="shared" ref="I17:I23" si="0">+E17*G17</f>
        <v>0</v>
      </c>
      <c r="J17" s="680"/>
      <c r="K17" s="243"/>
      <c r="L17" s="681"/>
    </row>
    <row r="18" spans="1:12" s="33" customFormat="1" ht="28.5" x14ac:dyDescent="0.2">
      <c r="A18" s="234" t="s">
        <v>32</v>
      </c>
      <c r="B18" s="235">
        <v>402</v>
      </c>
      <c r="C18" s="236" t="s">
        <v>855</v>
      </c>
      <c r="D18" s="237"/>
      <c r="E18" s="238">
        <v>5400</v>
      </c>
      <c r="F18" s="239" t="s">
        <v>40</v>
      </c>
      <c r="G18" s="240"/>
      <c r="H18" s="241"/>
      <c r="I18" s="242">
        <f t="shared" si="0"/>
        <v>0</v>
      </c>
      <c r="J18" s="680"/>
      <c r="K18" s="243"/>
      <c r="L18" s="681"/>
    </row>
    <row r="19" spans="1:12" s="33" customFormat="1" ht="28.5" x14ac:dyDescent="0.2">
      <c r="A19" s="234" t="s">
        <v>33</v>
      </c>
      <c r="B19" s="235">
        <v>406</v>
      </c>
      <c r="C19" s="236" t="s">
        <v>524</v>
      </c>
      <c r="D19" s="237"/>
      <c r="E19" s="238">
        <v>420</v>
      </c>
      <c r="F19" s="239" t="s">
        <v>40</v>
      </c>
      <c r="G19" s="240"/>
      <c r="H19" s="241"/>
      <c r="I19" s="242">
        <f t="shared" si="0"/>
        <v>0</v>
      </c>
      <c r="J19" s="680"/>
      <c r="K19" s="243"/>
      <c r="L19" s="681"/>
    </row>
    <row r="20" spans="1:12" s="33" customFormat="1" ht="28.5" x14ac:dyDescent="0.2">
      <c r="A20" s="234" t="s">
        <v>34</v>
      </c>
      <c r="B20" s="244">
        <v>406</v>
      </c>
      <c r="C20" s="236" t="s">
        <v>601</v>
      </c>
      <c r="D20" s="237"/>
      <c r="E20" s="238">
        <v>40</v>
      </c>
      <c r="F20" s="245" t="s">
        <v>40</v>
      </c>
      <c r="G20" s="240"/>
      <c r="H20" s="241"/>
      <c r="I20" s="242">
        <f t="shared" si="0"/>
        <v>0</v>
      </c>
      <c r="J20" s="680"/>
      <c r="K20" s="243"/>
      <c r="L20" s="681"/>
    </row>
    <row r="21" spans="1:12" s="33" customFormat="1" ht="14.25" x14ac:dyDescent="0.2">
      <c r="A21" s="234" t="s">
        <v>35</v>
      </c>
      <c r="B21" s="244">
        <v>559</v>
      </c>
      <c r="C21" s="236" t="s">
        <v>315</v>
      </c>
      <c r="D21" s="237"/>
      <c r="E21" s="238">
        <v>20</v>
      </c>
      <c r="F21" s="245" t="s">
        <v>40</v>
      </c>
      <c r="G21" s="240"/>
      <c r="H21" s="241"/>
      <c r="I21" s="242">
        <f t="shared" si="0"/>
        <v>0</v>
      </c>
      <c r="J21" s="680"/>
      <c r="K21" s="243"/>
      <c r="L21" s="681"/>
    </row>
    <row r="22" spans="1:12" s="33" customFormat="1" ht="28.5" x14ac:dyDescent="0.2">
      <c r="A22" s="234" t="s">
        <v>36</v>
      </c>
      <c r="B22" s="244">
        <v>401</v>
      </c>
      <c r="C22" s="236" t="s">
        <v>517</v>
      </c>
      <c r="D22" s="237"/>
      <c r="E22" s="238">
        <v>300</v>
      </c>
      <c r="F22" s="245" t="s">
        <v>41</v>
      </c>
      <c r="G22" s="240"/>
      <c r="H22" s="241"/>
      <c r="I22" s="242">
        <f t="shared" si="0"/>
        <v>0</v>
      </c>
      <c r="J22" s="680"/>
      <c r="K22" s="243"/>
      <c r="L22" s="681"/>
    </row>
    <row r="23" spans="1:12" s="33" customFormat="1" ht="28.5" x14ac:dyDescent="0.2">
      <c r="A23" s="234" t="s">
        <v>37</v>
      </c>
      <c r="B23" s="244">
        <v>401</v>
      </c>
      <c r="C23" s="236" t="s">
        <v>856</v>
      </c>
      <c r="D23" s="237"/>
      <c r="E23" s="238">
        <v>300</v>
      </c>
      <c r="F23" s="245" t="s">
        <v>41</v>
      </c>
      <c r="G23" s="240"/>
      <c r="H23" s="241"/>
      <c r="I23" s="242">
        <f t="shared" si="0"/>
        <v>0</v>
      </c>
      <c r="J23" s="680"/>
      <c r="K23" s="243"/>
      <c r="L23" s="681"/>
    </row>
    <row r="24" spans="1:12" s="33" customFormat="1" ht="15" x14ac:dyDescent="0.25">
      <c r="A24" s="246"/>
      <c r="B24" s="247"/>
      <c r="C24" s="248" t="s">
        <v>370</v>
      </c>
      <c r="D24" s="249"/>
      <c r="E24" s="250"/>
      <c r="F24" s="251"/>
      <c r="G24" s="252"/>
      <c r="H24" s="232"/>
      <c r="I24" s="233"/>
      <c r="J24" s="682"/>
      <c r="K24" s="683"/>
      <c r="L24" s="684"/>
    </row>
    <row r="25" spans="1:12" s="33" customFormat="1" ht="28.5" x14ac:dyDescent="0.2">
      <c r="A25" s="234" t="s">
        <v>38</v>
      </c>
      <c r="B25" s="244">
        <v>535</v>
      </c>
      <c r="C25" s="236" t="s">
        <v>460</v>
      </c>
      <c r="D25" s="237"/>
      <c r="E25" s="244">
        <v>100</v>
      </c>
      <c r="F25" s="245" t="s">
        <v>41</v>
      </c>
      <c r="G25" s="240"/>
      <c r="H25" s="241"/>
      <c r="I25" s="242">
        <f t="shared" ref="I25:I35" si="1">+E25*G25</f>
        <v>0</v>
      </c>
      <c r="J25" s="680"/>
      <c r="K25" s="243"/>
      <c r="L25" s="681"/>
    </row>
    <row r="26" spans="1:12" s="33" customFormat="1" ht="28.5" x14ac:dyDescent="0.2">
      <c r="A26" s="234" t="s">
        <v>39</v>
      </c>
      <c r="B26" s="244">
        <v>535</v>
      </c>
      <c r="C26" s="236" t="s">
        <v>516</v>
      </c>
      <c r="D26" s="237"/>
      <c r="E26" s="238">
        <v>400</v>
      </c>
      <c r="F26" s="245" t="s">
        <v>41</v>
      </c>
      <c r="G26" s="240"/>
      <c r="H26" s="241"/>
      <c r="I26" s="242">
        <f t="shared" si="1"/>
        <v>0</v>
      </c>
      <c r="J26" s="680"/>
      <c r="K26" s="243"/>
      <c r="L26" s="681"/>
    </row>
    <row r="27" spans="1:12" s="33" customFormat="1" ht="28.5" x14ac:dyDescent="0.2">
      <c r="A27" s="234" t="s">
        <v>42</v>
      </c>
      <c r="B27" s="244">
        <v>505</v>
      </c>
      <c r="C27" s="236" t="s">
        <v>5</v>
      </c>
      <c r="D27" s="237"/>
      <c r="E27" s="238">
        <v>36</v>
      </c>
      <c r="F27" s="253" t="s">
        <v>40</v>
      </c>
      <c r="G27" s="240"/>
      <c r="H27" s="241"/>
      <c r="I27" s="242">
        <f t="shared" si="1"/>
        <v>0</v>
      </c>
      <c r="J27" s="680"/>
      <c r="K27" s="243"/>
      <c r="L27" s="681"/>
    </row>
    <row r="28" spans="1:12" s="33" customFormat="1" ht="28.5" x14ac:dyDescent="0.2">
      <c r="A28" s="234" t="s">
        <v>43</v>
      </c>
      <c r="B28" s="244">
        <v>504</v>
      </c>
      <c r="C28" s="236" t="s">
        <v>461</v>
      </c>
      <c r="D28" s="237"/>
      <c r="E28" s="238">
        <v>90</v>
      </c>
      <c r="F28" s="253" t="s">
        <v>40</v>
      </c>
      <c r="G28" s="240"/>
      <c r="H28" s="241"/>
      <c r="I28" s="242">
        <f t="shared" si="1"/>
        <v>0</v>
      </c>
      <c r="J28" s="680"/>
      <c r="K28" s="243"/>
      <c r="L28" s="681"/>
    </row>
    <row r="29" spans="1:12" s="33" customFormat="1" ht="28.5" x14ac:dyDescent="0.2">
      <c r="A29" s="234" t="s">
        <v>44</v>
      </c>
      <c r="B29" s="244">
        <v>554</v>
      </c>
      <c r="C29" s="236" t="s">
        <v>314</v>
      </c>
      <c r="D29" s="237"/>
      <c r="E29" s="238">
        <v>2</v>
      </c>
      <c r="F29" s="253" t="s">
        <v>40</v>
      </c>
      <c r="G29" s="240"/>
      <c r="H29" s="241"/>
      <c r="I29" s="242">
        <f t="shared" si="1"/>
        <v>0</v>
      </c>
      <c r="J29" s="680"/>
      <c r="K29" s="243"/>
      <c r="L29" s="681"/>
    </row>
    <row r="30" spans="1:12" s="33" customFormat="1" ht="42.75" x14ac:dyDescent="0.2">
      <c r="A30" s="234" t="s">
        <v>45</v>
      </c>
      <c r="B30" s="244">
        <v>413</v>
      </c>
      <c r="C30" s="236" t="s">
        <v>857</v>
      </c>
      <c r="D30" s="237"/>
      <c r="E30" s="238">
        <v>560</v>
      </c>
      <c r="F30" s="253" t="s">
        <v>41</v>
      </c>
      <c r="G30" s="240"/>
      <c r="H30" s="241"/>
      <c r="I30" s="242">
        <f t="shared" si="1"/>
        <v>0</v>
      </c>
      <c r="J30" s="680"/>
      <c r="K30" s="243"/>
      <c r="L30" s="681"/>
    </row>
    <row r="31" spans="1:12" s="33" customFormat="1" ht="28.5" x14ac:dyDescent="0.2">
      <c r="A31" s="234" t="s">
        <v>46</v>
      </c>
      <c r="B31" s="244">
        <v>413</v>
      </c>
      <c r="C31" s="236" t="s">
        <v>858</v>
      </c>
      <c r="D31" s="237"/>
      <c r="E31" s="238">
        <v>200</v>
      </c>
      <c r="F31" s="253" t="s">
        <v>41</v>
      </c>
      <c r="G31" s="240"/>
      <c r="H31" s="241"/>
      <c r="I31" s="242">
        <f t="shared" si="1"/>
        <v>0</v>
      </c>
      <c r="J31" s="680"/>
      <c r="K31" s="243"/>
      <c r="L31" s="681"/>
    </row>
    <row r="32" spans="1:12" s="33" customFormat="1" ht="28.5" x14ac:dyDescent="0.2">
      <c r="A32" s="234" t="s">
        <v>47</v>
      </c>
      <c r="B32" s="244">
        <v>412</v>
      </c>
      <c r="C32" s="236" t="s">
        <v>462</v>
      </c>
      <c r="D32" s="237"/>
      <c r="E32" s="238">
        <v>100</v>
      </c>
      <c r="F32" s="253" t="s">
        <v>41</v>
      </c>
      <c r="G32" s="240"/>
      <c r="H32" s="241"/>
      <c r="I32" s="242">
        <f t="shared" si="1"/>
        <v>0</v>
      </c>
      <c r="J32" s="680"/>
      <c r="K32" s="243"/>
      <c r="L32" s="681"/>
    </row>
    <row r="33" spans="1:12" s="33" customFormat="1" ht="28.5" x14ac:dyDescent="0.2">
      <c r="A33" s="234" t="s">
        <v>48</v>
      </c>
      <c r="B33" s="244">
        <v>520</v>
      </c>
      <c r="C33" s="236" t="s">
        <v>578</v>
      </c>
      <c r="D33" s="237"/>
      <c r="E33" s="238">
        <v>400</v>
      </c>
      <c r="F33" s="253" t="s">
        <v>41</v>
      </c>
      <c r="G33" s="240"/>
      <c r="H33" s="241"/>
      <c r="I33" s="242">
        <f t="shared" si="1"/>
        <v>0</v>
      </c>
      <c r="J33" s="680"/>
      <c r="K33" s="243"/>
      <c r="L33" s="681"/>
    </row>
    <row r="34" spans="1:12" s="33" customFormat="1" ht="28.5" x14ac:dyDescent="0.2">
      <c r="A34" s="234" t="s">
        <v>49</v>
      </c>
      <c r="B34" s="244">
        <v>520</v>
      </c>
      <c r="C34" s="236" t="s">
        <v>577</v>
      </c>
      <c r="D34" s="237"/>
      <c r="E34" s="238">
        <v>250</v>
      </c>
      <c r="F34" s="253" t="s">
        <v>41</v>
      </c>
      <c r="G34" s="240"/>
      <c r="H34" s="241"/>
      <c r="I34" s="242">
        <f t="shared" si="1"/>
        <v>0</v>
      </c>
      <c r="J34" s="680"/>
      <c r="K34" s="243"/>
      <c r="L34" s="681"/>
    </row>
    <row r="35" spans="1:12" s="33" customFormat="1" ht="42.75" x14ac:dyDescent="0.2">
      <c r="A35" s="234" t="s">
        <v>50</v>
      </c>
      <c r="B35" s="244">
        <v>549</v>
      </c>
      <c r="C35" s="236" t="s">
        <v>602</v>
      </c>
      <c r="D35" s="237"/>
      <c r="E35" s="238">
        <v>360</v>
      </c>
      <c r="F35" s="253" t="s">
        <v>41</v>
      </c>
      <c r="G35" s="240"/>
      <c r="H35" s="241"/>
      <c r="I35" s="242">
        <f t="shared" si="1"/>
        <v>0</v>
      </c>
      <c r="J35" s="680"/>
      <c r="K35" s="243"/>
      <c r="L35" s="681"/>
    </row>
    <row r="36" spans="1:12" s="33" customFormat="1" ht="15" x14ac:dyDescent="0.25">
      <c r="A36" s="246"/>
      <c r="B36" s="247"/>
      <c r="C36" s="248" t="s">
        <v>58</v>
      </c>
      <c r="D36" s="249"/>
      <c r="E36" s="250"/>
      <c r="F36" s="254"/>
      <c r="G36" s="255"/>
      <c r="H36" s="232"/>
      <c r="I36" s="233"/>
      <c r="J36" s="682"/>
      <c r="K36" s="683"/>
      <c r="L36" s="684"/>
    </row>
    <row r="37" spans="1:12" s="33" customFormat="1" ht="28.5" x14ac:dyDescent="0.2">
      <c r="A37" s="234" t="s">
        <v>51</v>
      </c>
      <c r="B37" s="244">
        <v>919</v>
      </c>
      <c r="C37" s="236" t="s">
        <v>801</v>
      </c>
      <c r="D37" s="237"/>
      <c r="E37" s="238">
        <v>220</v>
      </c>
      <c r="F37" s="253" t="s">
        <v>311</v>
      </c>
      <c r="G37" s="240"/>
      <c r="H37" s="256"/>
      <c r="I37" s="242">
        <f t="shared" ref="I37:I45" si="2">+E37*G37</f>
        <v>0</v>
      </c>
      <c r="J37" s="680"/>
      <c r="K37" s="243"/>
      <c r="L37" s="681"/>
    </row>
    <row r="38" spans="1:12" s="33" customFormat="1" ht="42.75" x14ac:dyDescent="0.2">
      <c r="A38" s="234" t="s">
        <v>52</v>
      </c>
      <c r="B38" s="244">
        <v>425</v>
      </c>
      <c r="C38" s="236" t="s">
        <v>603</v>
      </c>
      <c r="D38" s="237"/>
      <c r="E38" s="238">
        <v>3</v>
      </c>
      <c r="F38" s="253" t="s">
        <v>64</v>
      </c>
      <c r="G38" s="240"/>
      <c r="H38" s="256"/>
      <c r="I38" s="242">
        <f t="shared" si="2"/>
        <v>0</v>
      </c>
      <c r="J38" s="680"/>
      <c r="K38" s="243"/>
      <c r="L38" s="681"/>
    </row>
    <row r="39" spans="1:12" s="33" customFormat="1" ht="42.75" x14ac:dyDescent="0.2">
      <c r="A39" s="234" t="s">
        <v>53</v>
      </c>
      <c r="B39" s="244">
        <v>422</v>
      </c>
      <c r="C39" s="236" t="s">
        <v>802</v>
      </c>
      <c r="D39" s="237"/>
      <c r="E39" s="238">
        <v>50</v>
      </c>
      <c r="F39" s="253" t="s">
        <v>64</v>
      </c>
      <c r="G39" s="240"/>
      <c r="H39" s="256"/>
      <c r="I39" s="242">
        <f t="shared" si="2"/>
        <v>0</v>
      </c>
      <c r="J39" s="680"/>
      <c r="K39" s="243"/>
      <c r="L39" s="681"/>
    </row>
    <row r="40" spans="1:12" s="33" customFormat="1" ht="14.25" x14ac:dyDescent="0.2">
      <c r="A40" s="234" t="s">
        <v>54</v>
      </c>
      <c r="B40" s="244">
        <v>209</v>
      </c>
      <c r="C40" s="236" t="s">
        <v>463</v>
      </c>
      <c r="D40" s="237"/>
      <c r="E40" s="238">
        <v>120</v>
      </c>
      <c r="F40" s="253" t="s">
        <v>64</v>
      </c>
      <c r="G40" s="240"/>
      <c r="H40" s="256"/>
      <c r="I40" s="242">
        <f t="shared" si="2"/>
        <v>0</v>
      </c>
      <c r="J40" s="680"/>
      <c r="K40" s="243"/>
      <c r="L40" s="681"/>
    </row>
    <row r="41" spans="1:12" s="33" customFormat="1" ht="28.5" x14ac:dyDescent="0.2">
      <c r="A41" s="234" t="s">
        <v>55</v>
      </c>
      <c r="B41" s="244">
        <v>231</v>
      </c>
      <c r="C41" s="236" t="s">
        <v>520</v>
      </c>
      <c r="D41" s="237"/>
      <c r="E41" s="238">
        <v>5</v>
      </c>
      <c r="F41" s="253" t="s">
        <v>64</v>
      </c>
      <c r="G41" s="240"/>
      <c r="H41" s="256"/>
      <c r="I41" s="242">
        <f t="shared" si="2"/>
        <v>0</v>
      </c>
      <c r="J41" s="680"/>
      <c r="K41" s="243"/>
      <c r="L41" s="681"/>
    </row>
    <row r="42" spans="1:12" s="33" customFormat="1" ht="28.5" x14ac:dyDescent="0.2">
      <c r="A42" s="234" t="s">
        <v>56</v>
      </c>
      <c r="B42" s="244">
        <v>231</v>
      </c>
      <c r="C42" s="236" t="s">
        <v>519</v>
      </c>
      <c r="D42" s="237"/>
      <c r="E42" s="238">
        <v>10</v>
      </c>
      <c r="F42" s="253" t="s">
        <v>64</v>
      </c>
      <c r="G42" s="240"/>
      <c r="H42" s="256"/>
      <c r="I42" s="242">
        <f t="shared" si="2"/>
        <v>0</v>
      </c>
      <c r="J42" s="680"/>
      <c r="K42" s="243"/>
      <c r="L42" s="681"/>
    </row>
    <row r="43" spans="1:12" s="33" customFormat="1" ht="28.5" x14ac:dyDescent="0.2">
      <c r="A43" s="234" t="s">
        <v>57</v>
      </c>
      <c r="B43" s="244">
        <v>231</v>
      </c>
      <c r="C43" s="236" t="s">
        <v>518</v>
      </c>
      <c r="D43" s="237"/>
      <c r="E43" s="238">
        <v>10</v>
      </c>
      <c r="F43" s="253" t="s">
        <v>64</v>
      </c>
      <c r="G43" s="240"/>
      <c r="H43" s="256"/>
      <c r="I43" s="242">
        <f t="shared" si="2"/>
        <v>0</v>
      </c>
      <c r="J43" s="680"/>
      <c r="K43" s="243"/>
      <c r="L43" s="681"/>
    </row>
    <row r="44" spans="1:12" s="33" customFormat="1" ht="14.25" x14ac:dyDescent="0.2">
      <c r="A44" s="234" t="s">
        <v>59</v>
      </c>
      <c r="B44" s="244">
        <v>221</v>
      </c>
      <c r="C44" s="236" t="s">
        <v>687</v>
      </c>
      <c r="D44" s="237"/>
      <c r="E44" s="238">
        <v>10</v>
      </c>
      <c r="F44" s="253" t="s">
        <v>64</v>
      </c>
      <c r="G44" s="240"/>
      <c r="H44" s="256"/>
      <c r="I44" s="242">
        <f t="shared" si="2"/>
        <v>0</v>
      </c>
      <c r="J44" s="680"/>
      <c r="K44" s="243"/>
      <c r="L44" s="681"/>
    </row>
    <row r="45" spans="1:12" s="33" customFormat="1" ht="14.25" x14ac:dyDescent="0.2">
      <c r="A45" s="234" t="s">
        <v>60</v>
      </c>
      <c r="B45" s="244">
        <v>208</v>
      </c>
      <c r="C45" s="236" t="s">
        <v>68</v>
      </c>
      <c r="D45" s="237"/>
      <c r="E45" s="238">
        <v>20</v>
      </c>
      <c r="F45" s="253" t="s">
        <v>64</v>
      </c>
      <c r="G45" s="240"/>
      <c r="H45" s="256"/>
      <c r="I45" s="242">
        <f t="shared" si="2"/>
        <v>0</v>
      </c>
      <c r="J45" s="680"/>
      <c r="K45" s="243"/>
      <c r="L45" s="681"/>
    </row>
    <row r="46" spans="1:12" s="33" customFormat="1" ht="15" x14ac:dyDescent="0.25">
      <c r="A46" s="246"/>
      <c r="B46" s="247"/>
      <c r="C46" s="248" t="s">
        <v>70</v>
      </c>
      <c r="D46" s="249"/>
      <c r="E46" s="250"/>
      <c r="F46" s="254"/>
      <c r="G46" s="255"/>
      <c r="H46" s="232"/>
      <c r="I46" s="233"/>
      <c r="J46" s="682"/>
      <c r="K46" s="683"/>
      <c r="L46" s="684"/>
    </row>
    <row r="47" spans="1:12" s="33" customFormat="1" ht="28.5" x14ac:dyDescent="0.2">
      <c r="A47" s="234" t="s">
        <v>61</v>
      </c>
      <c r="B47" s="244">
        <v>404</v>
      </c>
      <c r="C47" s="236" t="s">
        <v>309</v>
      </c>
      <c r="D47" s="237"/>
      <c r="E47" s="238">
        <v>500</v>
      </c>
      <c r="F47" s="253" t="s">
        <v>41</v>
      </c>
      <c r="G47" s="240"/>
      <c r="H47" s="241"/>
      <c r="I47" s="242">
        <f t="shared" ref="I47:I54" si="3">+E47*G47</f>
        <v>0</v>
      </c>
      <c r="J47" s="680"/>
      <c r="K47" s="243"/>
      <c r="L47" s="681"/>
    </row>
    <row r="48" spans="1:12" s="33" customFormat="1" ht="14.25" x14ac:dyDescent="0.2">
      <c r="A48" s="234" t="s">
        <v>62</v>
      </c>
      <c r="B48" s="244">
        <v>411</v>
      </c>
      <c r="C48" s="236" t="s">
        <v>522</v>
      </c>
      <c r="D48" s="237"/>
      <c r="E48" s="238">
        <v>130</v>
      </c>
      <c r="F48" s="253" t="s">
        <v>40</v>
      </c>
      <c r="G48" s="240"/>
      <c r="H48" s="241"/>
      <c r="I48" s="242">
        <f t="shared" si="3"/>
        <v>0</v>
      </c>
      <c r="J48" s="680"/>
      <c r="K48" s="243"/>
      <c r="L48" s="681"/>
    </row>
    <row r="49" spans="1:12" s="33" customFormat="1" ht="28.5" x14ac:dyDescent="0.2">
      <c r="A49" s="234" t="s">
        <v>63</v>
      </c>
      <c r="B49" s="244">
        <v>411</v>
      </c>
      <c r="C49" s="236" t="s">
        <v>688</v>
      </c>
      <c r="D49" s="237"/>
      <c r="E49" s="238">
        <v>10</v>
      </c>
      <c r="F49" s="253" t="s">
        <v>40</v>
      </c>
      <c r="G49" s="240"/>
      <c r="H49" s="241"/>
      <c r="I49" s="242">
        <f t="shared" si="3"/>
        <v>0</v>
      </c>
      <c r="J49" s="680"/>
      <c r="K49" s="243"/>
      <c r="L49" s="681"/>
    </row>
    <row r="50" spans="1:12" s="33" customFormat="1" ht="28.5" x14ac:dyDescent="0.2">
      <c r="A50" s="234" t="s">
        <v>65</v>
      </c>
      <c r="B50" s="244">
        <v>420</v>
      </c>
      <c r="C50" s="236" t="s">
        <v>521</v>
      </c>
      <c r="D50" s="237"/>
      <c r="E50" s="238">
        <v>70</v>
      </c>
      <c r="F50" s="253" t="s">
        <v>40</v>
      </c>
      <c r="G50" s="240"/>
      <c r="H50" s="241"/>
      <c r="I50" s="242">
        <f t="shared" si="3"/>
        <v>0</v>
      </c>
      <c r="J50" s="680"/>
      <c r="K50" s="243"/>
      <c r="L50" s="681"/>
    </row>
    <row r="51" spans="1:12" s="33" customFormat="1" ht="28.5" x14ac:dyDescent="0.2">
      <c r="A51" s="234" t="s">
        <v>66</v>
      </c>
      <c r="B51" s="244">
        <v>525</v>
      </c>
      <c r="C51" s="236" t="s">
        <v>312</v>
      </c>
      <c r="D51" s="237"/>
      <c r="E51" s="238">
        <v>80</v>
      </c>
      <c r="F51" s="253" t="s">
        <v>64</v>
      </c>
      <c r="G51" s="240"/>
      <c r="H51" s="241"/>
      <c r="I51" s="242">
        <f t="shared" si="3"/>
        <v>0</v>
      </c>
      <c r="J51" s="680"/>
      <c r="K51" s="243"/>
      <c r="L51" s="681"/>
    </row>
    <row r="52" spans="1:12" s="33" customFormat="1" ht="14.25" x14ac:dyDescent="0.2">
      <c r="A52" s="234" t="s">
        <v>67</v>
      </c>
      <c r="B52" s="244">
        <v>426</v>
      </c>
      <c r="C52" s="236" t="s">
        <v>313</v>
      </c>
      <c r="D52" s="237"/>
      <c r="E52" s="238">
        <v>2</v>
      </c>
      <c r="F52" s="253" t="s">
        <v>64</v>
      </c>
      <c r="G52" s="240"/>
      <c r="H52" s="241"/>
      <c r="I52" s="242">
        <f t="shared" si="3"/>
        <v>0</v>
      </c>
      <c r="J52" s="680"/>
      <c r="K52" s="243"/>
      <c r="L52" s="681"/>
    </row>
    <row r="53" spans="1:12" s="33" customFormat="1" ht="14.25" x14ac:dyDescent="0.2">
      <c r="A53" s="234" t="s">
        <v>69</v>
      </c>
      <c r="B53" s="244">
        <v>426</v>
      </c>
      <c r="C53" s="236" t="s">
        <v>464</v>
      </c>
      <c r="D53" s="237"/>
      <c r="E53" s="238">
        <v>2</v>
      </c>
      <c r="F53" s="253" t="s">
        <v>64</v>
      </c>
      <c r="G53" s="240"/>
      <c r="H53" s="241"/>
      <c r="I53" s="242">
        <f t="shared" si="3"/>
        <v>0</v>
      </c>
      <c r="J53" s="680"/>
      <c r="K53" s="243"/>
      <c r="L53" s="681"/>
    </row>
    <row r="54" spans="1:12" s="33" customFormat="1" ht="28.5" x14ac:dyDescent="0.2">
      <c r="A54" s="234" t="s">
        <v>71</v>
      </c>
      <c r="B54" s="244">
        <v>426</v>
      </c>
      <c r="C54" s="236" t="s">
        <v>803</v>
      </c>
      <c r="D54" s="237"/>
      <c r="E54" s="238">
        <v>13</v>
      </c>
      <c r="F54" s="253" t="s">
        <v>64</v>
      </c>
      <c r="G54" s="240"/>
      <c r="H54" s="241"/>
      <c r="I54" s="242">
        <f t="shared" si="3"/>
        <v>0</v>
      </c>
      <c r="J54" s="680"/>
      <c r="K54" s="243"/>
      <c r="L54" s="681"/>
    </row>
    <row r="55" spans="1:12" s="33" customFormat="1" ht="28.5" x14ac:dyDescent="0.2">
      <c r="A55" s="234" t="s">
        <v>72</v>
      </c>
      <c r="B55" s="244">
        <v>518</v>
      </c>
      <c r="C55" s="236" t="s">
        <v>853</v>
      </c>
      <c r="D55" s="237"/>
      <c r="E55" s="238">
        <v>2400</v>
      </c>
      <c r="F55" s="253" t="s">
        <v>41</v>
      </c>
      <c r="G55" s="240"/>
      <c r="H55" s="241"/>
      <c r="I55" s="242">
        <f>+E55*G55</f>
        <v>0</v>
      </c>
      <c r="J55" s="680"/>
      <c r="K55" s="243"/>
      <c r="L55" s="681"/>
    </row>
    <row r="56" spans="1:12" s="33" customFormat="1" ht="14.25" x14ac:dyDescent="0.2">
      <c r="A56" s="234" t="s">
        <v>73</v>
      </c>
      <c r="B56" s="244">
        <v>418</v>
      </c>
      <c r="C56" s="236" t="s">
        <v>804</v>
      </c>
      <c r="D56" s="237"/>
      <c r="E56" s="238">
        <v>105</v>
      </c>
      <c r="F56" s="253" t="s">
        <v>64</v>
      </c>
      <c r="G56" s="240"/>
      <c r="H56" s="241"/>
      <c r="I56" s="242">
        <f>+E56*G56</f>
        <v>0</v>
      </c>
      <c r="J56" s="680"/>
      <c r="K56" s="243"/>
      <c r="L56" s="681"/>
    </row>
    <row r="57" spans="1:12" s="33" customFormat="1" ht="15" x14ac:dyDescent="0.25">
      <c r="A57" s="246"/>
      <c r="B57" s="247"/>
      <c r="C57" s="248" t="s">
        <v>83</v>
      </c>
      <c r="D57" s="249"/>
      <c r="E57" s="250"/>
      <c r="F57" s="254"/>
      <c r="G57" s="255"/>
      <c r="H57" s="232"/>
      <c r="I57" s="233"/>
      <c r="J57" s="682"/>
      <c r="K57" s="683"/>
      <c r="L57" s="684"/>
    </row>
    <row r="58" spans="1:12" s="33" customFormat="1" ht="28.5" x14ac:dyDescent="0.2">
      <c r="A58" s="234" t="s">
        <v>74</v>
      </c>
      <c r="B58" s="244">
        <v>516</v>
      </c>
      <c r="C58" s="236" t="s">
        <v>805</v>
      </c>
      <c r="D58" s="237"/>
      <c r="E58" s="238">
        <v>100</v>
      </c>
      <c r="F58" s="253" t="s">
        <v>41</v>
      </c>
      <c r="G58" s="240"/>
      <c r="H58" s="241"/>
      <c r="I58" s="242">
        <f t="shared" ref="I58:I65" si="4">+E58*G58</f>
        <v>0</v>
      </c>
      <c r="J58" s="680"/>
      <c r="K58" s="243"/>
      <c r="L58" s="681"/>
    </row>
    <row r="59" spans="1:12" s="33" customFormat="1" ht="42.75" x14ac:dyDescent="0.2">
      <c r="A59" s="234" t="s">
        <v>75</v>
      </c>
      <c r="B59" s="244">
        <v>534</v>
      </c>
      <c r="C59" s="236" t="s">
        <v>465</v>
      </c>
      <c r="D59" s="237"/>
      <c r="E59" s="238">
        <v>100</v>
      </c>
      <c r="F59" s="253" t="s">
        <v>41</v>
      </c>
      <c r="G59" s="240"/>
      <c r="H59" s="241"/>
      <c r="I59" s="242">
        <f t="shared" si="4"/>
        <v>0</v>
      </c>
      <c r="J59" s="680"/>
      <c r="K59" s="243"/>
      <c r="L59" s="681"/>
    </row>
    <row r="60" spans="1:12" s="33" customFormat="1" ht="42.75" x14ac:dyDescent="0.2">
      <c r="A60" s="234" t="s">
        <v>76</v>
      </c>
      <c r="B60" s="244">
        <v>427</v>
      </c>
      <c r="C60" s="236" t="s">
        <v>466</v>
      </c>
      <c r="D60" s="237"/>
      <c r="E60" s="238">
        <v>800</v>
      </c>
      <c r="F60" s="253" t="s">
        <v>41</v>
      </c>
      <c r="G60" s="240"/>
      <c r="H60" s="241"/>
      <c r="I60" s="242">
        <f t="shared" si="4"/>
        <v>0</v>
      </c>
      <c r="J60" s="680"/>
      <c r="K60" s="243"/>
      <c r="L60" s="681"/>
    </row>
    <row r="61" spans="1:12" s="33" customFormat="1" ht="28.5" x14ac:dyDescent="0.2">
      <c r="A61" s="234" t="s">
        <v>77</v>
      </c>
      <c r="B61" s="244">
        <v>403</v>
      </c>
      <c r="C61" s="236" t="s">
        <v>316</v>
      </c>
      <c r="D61" s="237"/>
      <c r="E61" s="238">
        <v>900</v>
      </c>
      <c r="F61" s="253" t="s">
        <v>41</v>
      </c>
      <c r="G61" s="240"/>
      <c r="H61" s="241"/>
      <c r="I61" s="242">
        <f t="shared" si="4"/>
        <v>0</v>
      </c>
      <c r="J61" s="680"/>
      <c r="K61" s="243"/>
      <c r="L61" s="681"/>
    </row>
    <row r="62" spans="1:12" s="33" customFormat="1" ht="28.5" x14ac:dyDescent="0.2">
      <c r="A62" s="234" t="s">
        <v>78</v>
      </c>
      <c r="B62" s="244">
        <v>416</v>
      </c>
      <c r="C62" s="236" t="s">
        <v>523</v>
      </c>
      <c r="D62" s="237"/>
      <c r="E62" s="238">
        <v>500</v>
      </c>
      <c r="F62" s="253" t="s">
        <v>41</v>
      </c>
      <c r="G62" s="240"/>
      <c r="H62" s="241"/>
      <c r="I62" s="242">
        <f t="shared" si="4"/>
        <v>0</v>
      </c>
      <c r="J62" s="680"/>
      <c r="K62" s="243"/>
      <c r="L62" s="681"/>
    </row>
    <row r="63" spans="1:12" s="33" customFormat="1" ht="28.5" x14ac:dyDescent="0.2">
      <c r="A63" s="234" t="s">
        <v>79</v>
      </c>
      <c r="B63" s="244">
        <v>405</v>
      </c>
      <c r="C63" s="236" t="s">
        <v>806</v>
      </c>
      <c r="D63" s="237"/>
      <c r="E63" s="238">
        <v>380</v>
      </c>
      <c r="F63" s="253" t="s">
        <v>41</v>
      </c>
      <c r="G63" s="240"/>
      <c r="H63" s="241"/>
      <c r="I63" s="242">
        <f t="shared" si="4"/>
        <v>0</v>
      </c>
      <c r="J63" s="680"/>
      <c r="K63" s="243"/>
      <c r="L63" s="681"/>
    </row>
    <row r="64" spans="1:12" s="33" customFormat="1" ht="28.5" x14ac:dyDescent="0.2">
      <c r="A64" s="234" t="s">
        <v>80</v>
      </c>
      <c r="B64" s="244">
        <v>414</v>
      </c>
      <c r="C64" s="236" t="s">
        <v>467</v>
      </c>
      <c r="D64" s="237"/>
      <c r="E64" s="238">
        <v>180</v>
      </c>
      <c r="F64" s="253" t="s">
        <v>40</v>
      </c>
      <c r="G64" s="240"/>
      <c r="H64" s="241"/>
      <c r="I64" s="242">
        <f t="shared" si="4"/>
        <v>0</v>
      </c>
      <c r="J64" s="680"/>
      <c r="K64" s="243"/>
      <c r="L64" s="681"/>
    </row>
    <row r="65" spans="1:12" s="33" customFormat="1" ht="29.25" thickBot="1" x14ac:dyDescent="0.25">
      <c r="A65" s="234" t="s">
        <v>81</v>
      </c>
      <c r="B65" s="244">
        <v>417</v>
      </c>
      <c r="C65" s="236" t="s">
        <v>310</v>
      </c>
      <c r="D65" s="237"/>
      <c r="E65" s="238">
        <v>10</v>
      </c>
      <c r="F65" s="253" t="s">
        <v>40</v>
      </c>
      <c r="G65" s="240"/>
      <c r="H65" s="241"/>
      <c r="I65" s="242">
        <f t="shared" si="4"/>
        <v>0</v>
      </c>
      <c r="J65" s="685"/>
      <c r="K65" s="686"/>
      <c r="L65" s="687"/>
    </row>
    <row r="66" spans="1:12" s="20" customFormat="1" ht="15.75" thickBot="1" x14ac:dyDescent="0.3">
      <c r="A66" s="39" t="s">
        <v>91</v>
      </c>
      <c r="B66" s="40"/>
      <c r="C66" s="41"/>
      <c r="D66" s="66"/>
      <c r="E66" s="42"/>
      <c r="F66" s="43"/>
      <c r="G66" s="134"/>
      <c r="H66" s="135"/>
      <c r="I66" s="67">
        <f>SUM(I16:I65)</f>
        <v>0</v>
      </c>
      <c r="J66" s="219">
        <f>SUM(J18:J65)</f>
        <v>0</v>
      </c>
      <c r="K66" s="219">
        <f>SUM(K18:K65)</f>
        <v>0</v>
      </c>
      <c r="L66" s="219">
        <f>SUM(L18:L65)</f>
        <v>0</v>
      </c>
    </row>
    <row r="67" spans="1:12" s="12" customFormat="1" ht="14.25" x14ac:dyDescent="0.2">
      <c r="B67" s="265"/>
      <c r="C67" s="59"/>
      <c r="D67" s="59"/>
      <c r="E67" s="502" t="s">
        <v>372</v>
      </c>
      <c r="F67" s="543"/>
      <c r="G67" s="544"/>
      <c r="H67" s="545"/>
      <c r="I67" s="549"/>
      <c r="J67" s="550" t="s">
        <v>590</v>
      </c>
      <c r="K67" s="216"/>
      <c r="L67" s="216"/>
    </row>
    <row r="68" spans="1:12" s="12" customFormat="1" ht="14.25" x14ac:dyDescent="0.2">
      <c r="B68" s="265"/>
      <c r="C68" s="59"/>
      <c r="D68" s="59"/>
      <c r="E68" s="507" t="s">
        <v>373</v>
      </c>
      <c r="F68" s="546"/>
      <c r="G68" s="547"/>
      <c r="H68" s="548"/>
      <c r="I68" s="511"/>
      <c r="J68" s="216"/>
      <c r="K68" s="216"/>
      <c r="L68" s="216"/>
    </row>
    <row r="69" spans="1:12" s="12" customFormat="1" ht="15.75" thickBot="1" x14ac:dyDescent="0.3">
      <c r="B69" s="265"/>
      <c r="C69" s="59"/>
      <c r="D69" s="59"/>
      <c r="E69" s="512" t="s">
        <v>92</v>
      </c>
      <c r="F69" s="513"/>
      <c r="G69" s="514"/>
      <c r="H69" s="515"/>
      <c r="I69" s="551">
        <f>+I66+I67+I68</f>
        <v>0</v>
      </c>
      <c r="J69" s="216"/>
      <c r="K69" s="216"/>
      <c r="L69" s="216"/>
    </row>
    <row r="70" spans="1:12" s="12" customFormat="1" ht="14.25" x14ac:dyDescent="0.2">
      <c r="B70" s="265"/>
      <c r="C70" s="59"/>
      <c r="D70" s="59"/>
      <c r="E70" s="265"/>
      <c r="F70" s="284"/>
      <c r="G70" s="27"/>
      <c r="H70" s="285"/>
      <c r="I70" s="285"/>
      <c r="J70" s="216"/>
      <c r="K70" s="216"/>
      <c r="L70" s="216"/>
    </row>
    <row r="71" spans="1:12" s="12" customFormat="1" ht="14.25" x14ac:dyDescent="0.2">
      <c r="B71" s="265"/>
      <c r="C71" s="59"/>
      <c r="D71" s="59"/>
      <c r="E71" s="265"/>
      <c r="F71" s="284"/>
      <c r="G71" s="27"/>
      <c r="H71" s="285"/>
      <c r="I71" s="285"/>
      <c r="J71" s="216"/>
      <c r="K71" s="216"/>
      <c r="L71" s="216"/>
    </row>
    <row r="72" spans="1:12" x14ac:dyDescent="0.2">
      <c r="C72" s="61"/>
      <c r="D72" s="61"/>
      <c r="F72" s="170"/>
      <c r="G72" s="310"/>
      <c r="H72" s="132"/>
      <c r="I72" s="168"/>
    </row>
    <row r="73" spans="1:12" s="12" customFormat="1" ht="15" x14ac:dyDescent="0.25">
      <c r="A73" s="263" t="s">
        <v>579</v>
      </c>
      <c r="B73" s="264"/>
      <c r="C73" s="263"/>
      <c r="E73" s="265"/>
      <c r="F73" s="30"/>
      <c r="G73" s="122"/>
      <c r="H73" s="123"/>
      <c r="I73" s="123"/>
      <c r="J73" s="216"/>
      <c r="K73" s="216"/>
      <c r="L73" s="216"/>
    </row>
    <row r="74" spans="1:12" s="12" customFormat="1" ht="14.25" x14ac:dyDescent="0.2">
      <c r="A74" s="266" t="s">
        <v>585</v>
      </c>
      <c r="B74" s="267"/>
      <c r="C74" s="266"/>
      <c r="E74" s="265"/>
      <c r="F74" s="30"/>
      <c r="G74" s="122"/>
      <c r="H74" s="123"/>
      <c r="I74" s="123"/>
      <c r="J74" s="216"/>
      <c r="K74" s="216"/>
      <c r="L74" s="216"/>
    </row>
    <row r="75" spans="1:12" s="266" customFormat="1" ht="14.25" x14ac:dyDescent="0.2">
      <c r="A75" s="266" t="s">
        <v>580</v>
      </c>
      <c r="B75" s="267"/>
      <c r="E75" s="267"/>
      <c r="F75" s="269"/>
      <c r="G75" s="311"/>
      <c r="H75" s="272"/>
      <c r="I75" s="272"/>
      <c r="J75" s="273"/>
      <c r="K75" s="273"/>
      <c r="L75" s="273"/>
    </row>
    <row r="76" spans="1:12" s="266" customFormat="1" ht="14.25" x14ac:dyDescent="0.2">
      <c r="A76" s="266" t="s">
        <v>581</v>
      </c>
      <c r="B76" s="267"/>
      <c r="E76" s="267"/>
      <c r="F76" s="269"/>
      <c r="G76" s="311"/>
      <c r="H76" s="272"/>
      <c r="I76" s="272"/>
      <c r="J76" s="273"/>
      <c r="K76" s="273"/>
      <c r="L76" s="273"/>
    </row>
    <row r="77" spans="1:12" s="266" customFormat="1" ht="14.25" x14ac:dyDescent="0.2">
      <c r="A77" s="266" t="s">
        <v>582</v>
      </c>
      <c r="B77" s="267"/>
      <c r="E77" s="267"/>
      <c r="F77" s="269"/>
      <c r="G77" s="311"/>
      <c r="H77" s="272"/>
      <c r="I77" s="272"/>
      <c r="J77" s="273"/>
      <c r="K77" s="273"/>
      <c r="L77" s="273"/>
    </row>
    <row r="78" spans="1:12" s="266" customFormat="1" ht="14.25" x14ac:dyDescent="0.2">
      <c r="A78" s="266" t="s">
        <v>583</v>
      </c>
      <c r="B78" s="267"/>
      <c r="E78" s="267"/>
      <c r="F78" s="269"/>
      <c r="G78" s="311"/>
      <c r="H78" s="272"/>
      <c r="I78" s="272"/>
      <c r="J78" s="273"/>
      <c r="K78" s="273"/>
      <c r="L78" s="273"/>
    </row>
    <row r="79" spans="1:12" s="581" customFormat="1" ht="14.25" x14ac:dyDescent="0.2">
      <c r="A79" s="688" t="s">
        <v>587</v>
      </c>
      <c r="B79" s="689"/>
      <c r="C79" s="688"/>
      <c r="D79" s="688"/>
      <c r="E79" s="689"/>
      <c r="F79" s="691"/>
      <c r="G79" s="695"/>
      <c r="H79" s="694"/>
      <c r="I79" s="694"/>
      <c r="J79" s="696"/>
      <c r="K79" s="696"/>
      <c r="L79" s="697"/>
    </row>
    <row r="80" spans="1:12" s="12" customFormat="1" ht="14.25" x14ac:dyDescent="0.2">
      <c r="A80" s="274" t="s">
        <v>588</v>
      </c>
      <c r="B80" s="275"/>
      <c r="C80" s="274"/>
      <c r="D80" s="274"/>
      <c r="E80" s="275"/>
      <c r="F80" s="277"/>
      <c r="G80" s="312"/>
      <c r="H80" s="280"/>
      <c r="I80" s="280"/>
      <c r="J80" s="281"/>
      <c r="K80" s="281"/>
      <c r="L80" s="216"/>
    </row>
    <row r="81" spans="1:17" s="12" customFormat="1" ht="14.25" x14ac:dyDescent="0.2">
      <c r="A81" s="266" t="s">
        <v>584</v>
      </c>
      <c r="B81" s="265"/>
      <c r="D81" s="313"/>
      <c r="E81" s="283"/>
      <c r="F81" s="30"/>
      <c r="G81" s="122"/>
      <c r="H81" s="123"/>
      <c r="I81" s="123"/>
      <c r="J81" s="216"/>
      <c r="K81" s="216"/>
      <c r="L81" s="216"/>
    </row>
    <row r="82" spans="1:17" s="12" customFormat="1" ht="14.25" x14ac:dyDescent="0.2">
      <c r="B82" s="265"/>
      <c r="E82" s="265"/>
      <c r="F82" s="284"/>
      <c r="G82" s="27"/>
      <c r="H82" s="285"/>
      <c r="I82" s="285"/>
      <c r="J82" s="216"/>
      <c r="K82" s="216"/>
      <c r="L82" s="216"/>
    </row>
    <row r="83" spans="1:17" s="12" customFormat="1" ht="15" x14ac:dyDescent="0.25">
      <c r="A83" s="286" t="s">
        <v>93</v>
      </c>
      <c r="B83" s="265"/>
      <c r="E83" s="265"/>
      <c r="F83" s="30"/>
      <c r="G83" s="122"/>
      <c r="H83" s="123"/>
      <c r="I83" s="287"/>
      <c r="J83" s="216"/>
      <c r="K83" s="216"/>
      <c r="L83" s="216"/>
    </row>
    <row r="84" spans="1:17" s="12" customFormat="1" ht="14.25" x14ac:dyDescent="0.2">
      <c r="A84" s="12" t="s">
        <v>10</v>
      </c>
      <c r="B84" s="265"/>
      <c r="E84" s="265"/>
      <c r="F84" s="30"/>
      <c r="G84" s="122"/>
      <c r="H84" s="123"/>
      <c r="I84" s="287"/>
      <c r="J84" s="216"/>
      <c r="K84" s="216"/>
      <c r="L84" s="216"/>
    </row>
    <row r="85" spans="1:17" s="12" customFormat="1" ht="15" x14ac:dyDescent="0.25">
      <c r="A85" s="12" t="s">
        <v>604</v>
      </c>
      <c r="B85" s="265"/>
      <c r="E85" s="265"/>
      <c r="F85" s="30"/>
      <c r="G85" s="122"/>
      <c r="H85" s="123"/>
      <c r="I85" s="287"/>
      <c r="J85" s="216"/>
      <c r="K85" s="216"/>
      <c r="L85" s="216"/>
    </row>
    <row r="86" spans="1:17" s="12" customFormat="1" ht="14.25" x14ac:dyDescent="0.2">
      <c r="A86" s="12" t="s">
        <v>114</v>
      </c>
      <c r="B86" s="265"/>
      <c r="E86" s="265"/>
      <c r="F86" s="30"/>
      <c r="G86" s="122"/>
      <c r="H86" s="123"/>
      <c r="I86" s="287"/>
      <c r="J86" s="216"/>
      <c r="K86" s="216"/>
      <c r="L86" s="216"/>
    </row>
    <row r="87" spans="1:17" s="12" customFormat="1" ht="14.25" x14ac:dyDescent="0.2">
      <c r="A87" s="12" t="s">
        <v>115</v>
      </c>
      <c r="B87" s="265"/>
      <c r="E87" s="265"/>
      <c r="F87" s="30"/>
      <c r="G87" s="122"/>
      <c r="H87" s="123"/>
      <c r="I87" s="287"/>
      <c r="J87" s="216"/>
      <c r="K87" s="216"/>
      <c r="L87" s="216"/>
    </row>
    <row r="88" spans="1:17" s="12" customFormat="1" ht="14.25" x14ac:dyDescent="0.2">
      <c r="A88" s="12" t="s">
        <v>116</v>
      </c>
      <c r="B88" s="265"/>
      <c r="E88" s="265"/>
      <c r="F88" s="30"/>
      <c r="G88" s="122"/>
      <c r="H88" s="123"/>
      <c r="I88" s="287"/>
      <c r="J88" s="216"/>
      <c r="K88" s="216"/>
      <c r="L88" s="216"/>
    </row>
    <row r="89" spans="1:17" s="12" customFormat="1" ht="14.25" x14ac:dyDescent="0.2">
      <c r="A89" s="12" t="s">
        <v>94</v>
      </c>
      <c r="D89" s="265"/>
      <c r="F89" s="30"/>
      <c r="G89" s="123"/>
      <c r="H89" s="123"/>
      <c r="I89" s="123"/>
      <c r="J89" s="216"/>
      <c r="K89" s="216"/>
      <c r="L89" s="216"/>
    </row>
    <row r="90" spans="1:17" s="12" customFormat="1" ht="14.25" x14ac:dyDescent="0.2">
      <c r="A90" s="12" t="s">
        <v>95</v>
      </c>
      <c r="D90" s="265"/>
      <c r="F90" s="30"/>
      <c r="G90" s="123"/>
      <c r="H90" s="123"/>
      <c r="I90" s="123"/>
      <c r="J90" s="216"/>
      <c r="K90" s="216"/>
      <c r="L90" s="216"/>
    </row>
    <row r="91" spans="1:17" s="12" customFormat="1" ht="15" x14ac:dyDescent="0.25">
      <c r="A91" s="12" t="s">
        <v>605</v>
      </c>
      <c r="D91" s="265"/>
      <c r="F91" s="30"/>
      <c r="G91" s="123"/>
      <c r="H91" s="123"/>
      <c r="I91" s="123"/>
      <c r="J91" s="216"/>
      <c r="K91" s="216"/>
      <c r="L91" s="216"/>
    </row>
    <row r="92" spans="1:17" s="12" customFormat="1" ht="14.25" x14ac:dyDescent="0.2">
      <c r="A92" s="266"/>
      <c r="B92" s="265"/>
      <c r="E92" s="265"/>
      <c r="F92" s="30"/>
      <c r="G92" s="122"/>
      <c r="H92" s="123"/>
      <c r="I92" s="123"/>
      <c r="J92" s="216"/>
      <c r="K92" s="216"/>
      <c r="L92" s="216"/>
    </row>
    <row r="93" spans="1:17" s="12" customFormat="1" ht="14.25" x14ac:dyDescent="0.2">
      <c r="A93" s="266"/>
      <c r="B93" s="265"/>
      <c r="E93" s="265"/>
      <c r="F93" s="30"/>
      <c r="G93" s="122"/>
      <c r="H93" s="123"/>
      <c r="I93" s="123"/>
      <c r="J93" s="216"/>
      <c r="K93" s="216"/>
      <c r="L93" s="216"/>
    </row>
    <row r="94" spans="1:17" s="12" customFormat="1" ht="14.25" x14ac:dyDescent="0.2">
      <c r="B94" s="265"/>
      <c r="E94" s="265"/>
      <c r="F94" s="30"/>
      <c r="G94" s="122"/>
      <c r="H94" s="123"/>
      <c r="I94" s="123"/>
      <c r="J94" s="216"/>
      <c r="K94" s="216"/>
      <c r="L94" s="216"/>
    </row>
    <row r="95" spans="1:17" s="12" customFormat="1" ht="14.25" x14ac:dyDescent="0.2">
      <c r="A95" s="16" t="s">
        <v>255</v>
      </c>
      <c r="B95" s="265"/>
      <c r="C95" s="288"/>
      <c r="D95" s="314" t="s">
        <v>96</v>
      </c>
      <c r="E95" s="30"/>
      <c r="F95" s="122" t="s">
        <v>97</v>
      </c>
      <c r="G95" s="122"/>
      <c r="H95" s="123"/>
      <c r="I95" s="123"/>
      <c r="J95" s="216"/>
      <c r="K95" s="216"/>
      <c r="L95" s="216"/>
    </row>
    <row r="96" spans="1:17" s="12" customFormat="1" ht="27.75" customHeight="1" thickBot="1" x14ac:dyDescent="0.25">
      <c r="A96" s="290"/>
      <c r="B96" s="291"/>
      <c r="C96" s="292"/>
      <c r="D96" s="293"/>
      <c r="E96" s="316"/>
      <c r="F96" s="226"/>
      <c r="G96" s="227"/>
      <c r="H96" s="225"/>
      <c r="I96" s="225"/>
      <c r="J96" s="294"/>
      <c r="K96" s="294"/>
      <c r="L96" s="294"/>
      <c r="M96" s="59"/>
      <c r="N96" s="59"/>
      <c r="O96" s="59"/>
      <c r="P96" s="59"/>
      <c r="Q96" s="59"/>
    </row>
  </sheetData>
  <sheetProtection password="CF35" sheet="1" objects="1" scenarios="1" formatCells="0"/>
  <phoneticPr fontId="2" type="noConversion"/>
  <pageMargins left="0.39370078740157483" right="0.39370078740157483" top="0.59055118110236227" bottom="0.59055118110236227" header="0" footer="0"/>
  <pageSetup paperSize="9" scale="91" fitToHeight="0" orientation="landscape" r:id="rId1"/>
  <headerFooter alignWithMargins="0">
    <oddFooter>&amp;A&amp;RStran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95"/>
  <sheetViews>
    <sheetView zoomScaleNormal="100" workbookViewId="0">
      <pane xSplit="3" ySplit="15" topLeftCell="D91" activePane="bottomRight" state="frozen"/>
      <selection pane="topRight" activeCell="D1" sqref="D1"/>
      <selection pane="bottomLeft" activeCell="A16" sqref="A16"/>
      <selection pane="bottomRight" activeCell="I14" sqref="I14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.42578125" style="7" customWidth="1"/>
    <col min="4" max="4" width="13.28515625" style="7" customWidth="1"/>
    <col min="5" max="5" width="12.28515625" style="14" customWidth="1"/>
    <col min="6" max="6" width="7.7109375" style="9" customWidth="1"/>
    <col min="7" max="7" width="11.85546875" style="119" customWidth="1"/>
    <col min="8" max="8" width="10.42578125" style="120" customWidth="1"/>
    <col min="9" max="9" width="19.5703125" style="51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65" t="s">
        <v>110</v>
      </c>
      <c r="H3" s="121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23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23"/>
      <c r="I5" s="52"/>
    </row>
    <row r="6" spans="1:12" x14ac:dyDescent="0.2">
      <c r="A6" s="3"/>
      <c r="B6" s="11"/>
      <c r="E6" s="15"/>
      <c r="I6" s="53"/>
    </row>
    <row r="7" spans="1:12" ht="15.75" x14ac:dyDescent="0.25">
      <c r="A7" s="197" t="s">
        <v>104</v>
      </c>
      <c r="B7" s="198"/>
      <c r="C7" s="197"/>
      <c r="D7" s="3"/>
      <c r="G7" s="262" t="s">
        <v>305</v>
      </c>
      <c r="H7" s="262">
        <v>2</v>
      </c>
      <c r="I7" s="53"/>
    </row>
    <row r="8" spans="1:12" s="128" customFormat="1" ht="15.75" x14ac:dyDescent="0.25">
      <c r="A8" s="199"/>
      <c r="B8" s="200"/>
      <c r="C8" s="199"/>
      <c r="D8" s="124"/>
      <c r="E8" s="125"/>
      <c r="F8" s="126"/>
      <c r="G8" s="296" t="s">
        <v>528</v>
      </c>
      <c r="H8" s="127"/>
      <c r="I8" s="127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8.75" thickBot="1" x14ac:dyDescent="0.3">
      <c r="A13" s="17"/>
      <c r="B13" s="7"/>
      <c r="C13" s="16"/>
      <c r="E13" s="18"/>
      <c r="F13" s="6"/>
      <c r="G13" s="131"/>
      <c r="H13" s="132"/>
      <c r="I13" s="53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6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14.25" x14ac:dyDescent="0.2">
      <c r="A16" s="317" t="s">
        <v>31</v>
      </c>
      <c r="B16" s="318">
        <v>355</v>
      </c>
      <c r="C16" s="319" t="s">
        <v>98</v>
      </c>
      <c r="D16" s="237"/>
      <c r="E16" s="320">
        <v>10</v>
      </c>
      <c r="F16" s="321" t="s">
        <v>64</v>
      </c>
      <c r="G16" s="240"/>
      <c r="H16" s="322"/>
      <c r="I16" s="323">
        <f t="shared" ref="I16:I46" si="0">+E16*G16</f>
        <v>0</v>
      </c>
      <c r="J16" s="324"/>
      <c r="K16" s="325"/>
      <c r="L16" s="326"/>
    </row>
    <row r="17" spans="1:12" s="33" customFormat="1" ht="14.25" x14ac:dyDescent="0.2">
      <c r="A17" s="317" t="s">
        <v>32</v>
      </c>
      <c r="B17" s="327">
        <v>365</v>
      </c>
      <c r="C17" s="328" t="s">
        <v>749</v>
      </c>
      <c r="D17" s="237"/>
      <c r="E17" s="329">
        <v>50</v>
      </c>
      <c r="F17" s="330" t="s">
        <v>64</v>
      </c>
      <c r="G17" s="240"/>
      <c r="H17" s="322"/>
      <c r="I17" s="323">
        <f t="shared" si="0"/>
        <v>0</v>
      </c>
      <c r="J17" s="331"/>
      <c r="K17" s="243"/>
      <c r="L17" s="332"/>
    </row>
    <row r="18" spans="1:12" s="33" customFormat="1" ht="14.25" x14ac:dyDescent="0.2">
      <c r="A18" s="317" t="s">
        <v>33</v>
      </c>
      <c r="B18" s="327">
        <v>365</v>
      </c>
      <c r="C18" s="328" t="s">
        <v>743</v>
      </c>
      <c r="D18" s="237"/>
      <c r="E18" s="333">
        <v>150</v>
      </c>
      <c r="F18" s="330" t="s">
        <v>64</v>
      </c>
      <c r="G18" s="240"/>
      <c r="H18" s="322"/>
      <c r="I18" s="323">
        <f t="shared" si="0"/>
        <v>0</v>
      </c>
      <c r="J18" s="331"/>
      <c r="K18" s="243"/>
      <c r="L18" s="332"/>
    </row>
    <row r="19" spans="1:12" s="33" customFormat="1" ht="28.5" x14ac:dyDescent="0.2">
      <c r="A19" s="317" t="s">
        <v>34</v>
      </c>
      <c r="B19" s="327">
        <v>333</v>
      </c>
      <c r="C19" s="328" t="s">
        <v>337</v>
      </c>
      <c r="D19" s="237"/>
      <c r="E19" s="333">
        <v>450</v>
      </c>
      <c r="F19" s="330" t="s">
        <v>64</v>
      </c>
      <c r="G19" s="240"/>
      <c r="H19" s="322"/>
      <c r="I19" s="323">
        <f t="shared" si="0"/>
        <v>0</v>
      </c>
      <c r="J19" s="331"/>
      <c r="K19" s="243"/>
      <c r="L19" s="332"/>
    </row>
    <row r="20" spans="1:12" s="33" customFormat="1" ht="28.5" x14ac:dyDescent="0.2">
      <c r="A20" s="317" t="s">
        <v>35</v>
      </c>
      <c r="B20" s="327">
        <v>333</v>
      </c>
      <c r="C20" s="328" t="s">
        <v>338</v>
      </c>
      <c r="D20" s="237"/>
      <c r="E20" s="333">
        <v>50</v>
      </c>
      <c r="F20" s="330" t="s">
        <v>64</v>
      </c>
      <c r="G20" s="240"/>
      <c r="H20" s="322"/>
      <c r="I20" s="323">
        <f t="shared" si="0"/>
        <v>0</v>
      </c>
      <c r="J20" s="331"/>
      <c r="K20" s="243"/>
      <c r="L20" s="332"/>
    </row>
    <row r="21" spans="1:12" s="33" customFormat="1" ht="14.25" x14ac:dyDescent="0.2">
      <c r="A21" s="317" t="s">
        <v>36</v>
      </c>
      <c r="B21" s="334">
        <v>358</v>
      </c>
      <c r="C21" s="328" t="s">
        <v>744</v>
      </c>
      <c r="D21" s="237"/>
      <c r="E21" s="333">
        <v>80</v>
      </c>
      <c r="F21" s="330" t="s">
        <v>64</v>
      </c>
      <c r="G21" s="240"/>
      <c r="H21" s="322"/>
      <c r="I21" s="323">
        <f t="shared" si="0"/>
        <v>0</v>
      </c>
      <c r="J21" s="331"/>
      <c r="K21" s="243"/>
      <c r="L21" s="332"/>
    </row>
    <row r="22" spans="1:12" s="33" customFormat="1" ht="14.25" x14ac:dyDescent="0.2">
      <c r="A22" s="317" t="s">
        <v>37</v>
      </c>
      <c r="B22" s="334">
        <v>331</v>
      </c>
      <c r="C22" s="328" t="s">
        <v>745</v>
      </c>
      <c r="D22" s="237"/>
      <c r="E22" s="333">
        <v>850</v>
      </c>
      <c r="F22" s="335" t="s">
        <v>64</v>
      </c>
      <c r="G22" s="240"/>
      <c r="H22" s="322"/>
      <c r="I22" s="323">
        <f t="shared" si="0"/>
        <v>0</v>
      </c>
      <c r="J22" s="331"/>
      <c r="K22" s="243"/>
      <c r="L22" s="332"/>
    </row>
    <row r="23" spans="1:12" s="33" customFormat="1" ht="14.25" x14ac:dyDescent="0.2">
      <c r="A23" s="317" t="s">
        <v>38</v>
      </c>
      <c r="B23" s="334">
        <v>343</v>
      </c>
      <c r="C23" s="328" t="s">
        <v>746</v>
      </c>
      <c r="D23" s="237"/>
      <c r="E23" s="333">
        <v>50</v>
      </c>
      <c r="F23" s="335" t="s">
        <v>64</v>
      </c>
      <c r="G23" s="240"/>
      <c r="H23" s="322"/>
      <c r="I23" s="323">
        <f t="shared" si="0"/>
        <v>0</v>
      </c>
      <c r="J23" s="331"/>
      <c r="K23" s="243"/>
      <c r="L23" s="332"/>
    </row>
    <row r="24" spans="1:12" s="33" customFormat="1" ht="14.25" x14ac:dyDescent="0.2">
      <c r="A24" s="317" t="s">
        <v>39</v>
      </c>
      <c r="B24" s="334">
        <v>312</v>
      </c>
      <c r="C24" s="328" t="s">
        <v>747</v>
      </c>
      <c r="D24" s="237"/>
      <c r="E24" s="333">
        <v>200</v>
      </c>
      <c r="F24" s="335" t="s">
        <v>64</v>
      </c>
      <c r="G24" s="240"/>
      <c r="H24" s="322"/>
      <c r="I24" s="323">
        <f t="shared" si="0"/>
        <v>0</v>
      </c>
      <c r="J24" s="331"/>
      <c r="K24" s="243"/>
      <c r="L24" s="332"/>
    </row>
    <row r="25" spans="1:12" s="33" customFormat="1" ht="42.75" x14ac:dyDescent="0.2">
      <c r="A25" s="317" t="s">
        <v>42</v>
      </c>
      <c r="B25" s="334">
        <v>337</v>
      </c>
      <c r="C25" s="328" t="s">
        <v>748</v>
      </c>
      <c r="D25" s="237"/>
      <c r="E25" s="336">
        <v>1000</v>
      </c>
      <c r="F25" s="335" t="s">
        <v>64</v>
      </c>
      <c r="G25" s="240"/>
      <c r="H25" s="322"/>
      <c r="I25" s="323">
        <f t="shared" si="0"/>
        <v>0</v>
      </c>
      <c r="J25" s="331"/>
      <c r="K25" s="243"/>
      <c r="L25" s="332"/>
    </row>
    <row r="26" spans="1:12" s="33" customFormat="1" ht="14.25" x14ac:dyDescent="0.2">
      <c r="A26" s="317" t="s">
        <v>43</v>
      </c>
      <c r="B26" s="334">
        <v>304</v>
      </c>
      <c r="C26" s="328" t="s">
        <v>807</v>
      </c>
      <c r="D26" s="237"/>
      <c r="E26" s="336">
        <v>230</v>
      </c>
      <c r="F26" s="335" t="s">
        <v>64</v>
      </c>
      <c r="G26" s="337"/>
      <c r="H26" s="322"/>
      <c r="I26" s="323">
        <f t="shared" si="0"/>
        <v>0</v>
      </c>
      <c r="J26" s="331"/>
      <c r="K26" s="243"/>
      <c r="L26" s="332"/>
    </row>
    <row r="27" spans="1:12" s="33" customFormat="1" ht="14.25" x14ac:dyDescent="0.2">
      <c r="A27" s="317" t="s">
        <v>44</v>
      </c>
      <c r="B27" s="334"/>
      <c r="C27" s="328" t="s">
        <v>751</v>
      </c>
      <c r="D27" s="237"/>
      <c r="E27" s="336">
        <v>20</v>
      </c>
      <c r="F27" s="335" t="s">
        <v>64</v>
      </c>
      <c r="G27" s="337"/>
      <c r="H27" s="322"/>
      <c r="I27" s="323">
        <f t="shared" si="0"/>
        <v>0</v>
      </c>
      <c r="J27" s="331"/>
      <c r="K27" s="243"/>
      <c r="L27" s="332"/>
    </row>
    <row r="28" spans="1:12" s="33" customFormat="1" ht="14.25" x14ac:dyDescent="0.2">
      <c r="A28" s="317" t="s">
        <v>45</v>
      </c>
      <c r="B28" s="334">
        <v>304</v>
      </c>
      <c r="C28" s="328" t="s">
        <v>750</v>
      </c>
      <c r="D28" s="237"/>
      <c r="E28" s="336">
        <v>100</v>
      </c>
      <c r="F28" s="335" t="s">
        <v>64</v>
      </c>
      <c r="G28" s="240"/>
      <c r="H28" s="322"/>
      <c r="I28" s="323">
        <f t="shared" si="0"/>
        <v>0</v>
      </c>
      <c r="J28" s="331"/>
      <c r="K28" s="243"/>
      <c r="L28" s="332"/>
    </row>
    <row r="29" spans="1:12" s="33" customFormat="1" ht="14.25" x14ac:dyDescent="0.2">
      <c r="A29" s="317" t="s">
        <v>46</v>
      </c>
      <c r="B29" s="334"/>
      <c r="C29" s="328" t="s">
        <v>752</v>
      </c>
      <c r="D29" s="237"/>
      <c r="E29" s="336">
        <v>10</v>
      </c>
      <c r="F29" s="335" t="s">
        <v>64</v>
      </c>
      <c r="G29" s="240"/>
      <c r="H29" s="322"/>
      <c r="I29" s="323">
        <f t="shared" si="0"/>
        <v>0</v>
      </c>
      <c r="J29" s="331"/>
      <c r="K29" s="243"/>
      <c r="L29" s="332"/>
    </row>
    <row r="30" spans="1:12" s="33" customFormat="1" ht="28.5" x14ac:dyDescent="0.2">
      <c r="A30" s="317" t="s">
        <v>47</v>
      </c>
      <c r="B30" s="334">
        <v>340</v>
      </c>
      <c r="C30" s="328" t="s">
        <v>99</v>
      </c>
      <c r="D30" s="237"/>
      <c r="E30" s="336">
        <v>50</v>
      </c>
      <c r="F30" s="335" t="s">
        <v>64</v>
      </c>
      <c r="G30" s="240"/>
      <c r="H30" s="322"/>
      <c r="I30" s="323">
        <f t="shared" si="0"/>
        <v>0</v>
      </c>
      <c r="J30" s="331"/>
      <c r="K30" s="243"/>
      <c r="L30" s="332"/>
    </row>
    <row r="31" spans="1:12" s="33" customFormat="1" ht="14.25" x14ac:dyDescent="0.2">
      <c r="A31" s="317" t="s">
        <v>48</v>
      </c>
      <c r="B31" s="334">
        <v>340</v>
      </c>
      <c r="C31" s="328" t="s">
        <v>100</v>
      </c>
      <c r="D31" s="237"/>
      <c r="E31" s="336">
        <v>10</v>
      </c>
      <c r="F31" s="335" t="s">
        <v>64</v>
      </c>
      <c r="G31" s="240"/>
      <c r="H31" s="322"/>
      <c r="I31" s="323">
        <f t="shared" si="0"/>
        <v>0</v>
      </c>
      <c r="J31" s="331"/>
      <c r="K31" s="243"/>
      <c r="L31" s="332"/>
    </row>
    <row r="32" spans="1:12" s="33" customFormat="1" ht="14.25" x14ac:dyDescent="0.2">
      <c r="A32" s="317" t="s">
        <v>49</v>
      </c>
      <c r="B32" s="334">
        <v>340</v>
      </c>
      <c r="C32" s="328" t="s">
        <v>607</v>
      </c>
      <c r="D32" s="237"/>
      <c r="E32" s="336">
        <v>15</v>
      </c>
      <c r="F32" s="335" t="s">
        <v>64</v>
      </c>
      <c r="G32" s="240"/>
      <c r="H32" s="322"/>
      <c r="I32" s="323">
        <f t="shared" si="0"/>
        <v>0</v>
      </c>
      <c r="J32" s="331"/>
      <c r="K32" s="243"/>
      <c r="L32" s="332"/>
    </row>
    <row r="33" spans="1:12" s="33" customFormat="1" ht="14.25" x14ac:dyDescent="0.2">
      <c r="A33" s="317" t="s">
        <v>50</v>
      </c>
      <c r="B33" s="334">
        <v>340</v>
      </c>
      <c r="C33" s="328" t="s">
        <v>608</v>
      </c>
      <c r="D33" s="237"/>
      <c r="E33" s="336">
        <v>15</v>
      </c>
      <c r="F33" s="335" t="s">
        <v>64</v>
      </c>
      <c r="G33" s="240"/>
      <c r="H33" s="322"/>
      <c r="I33" s="323">
        <f t="shared" si="0"/>
        <v>0</v>
      </c>
      <c r="J33" s="331"/>
      <c r="K33" s="243"/>
      <c r="L33" s="332"/>
    </row>
    <row r="34" spans="1:12" s="33" customFormat="1" ht="28.5" x14ac:dyDescent="0.2">
      <c r="A34" s="317" t="s">
        <v>51</v>
      </c>
      <c r="B34" s="334">
        <v>340</v>
      </c>
      <c r="C34" s="328" t="s">
        <v>609</v>
      </c>
      <c r="D34" s="237"/>
      <c r="E34" s="336">
        <v>100</v>
      </c>
      <c r="F34" s="335" t="s">
        <v>64</v>
      </c>
      <c r="G34" s="240"/>
      <c r="H34" s="322"/>
      <c r="I34" s="323">
        <f t="shared" si="0"/>
        <v>0</v>
      </c>
      <c r="J34" s="331"/>
      <c r="K34" s="243"/>
      <c r="L34" s="332"/>
    </row>
    <row r="35" spans="1:12" s="33" customFormat="1" ht="28.5" x14ac:dyDescent="0.2">
      <c r="A35" s="317" t="s">
        <v>52</v>
      </c>
      <c r="B35" s="334">
        <v>340</v>
      </c>
      <c r="C35" s="328" t="s">
        <v>610</v>
      </c>
      <c r="D35" s="237"/>
      <c r="E35" s="336">
        <v>100</v>
      </c>
      <c r="F35" s="335" t="s">
        <v>64</v>
      </c>
      <c r="G35" s="240"/>
      <c r="H35" s="322"/>
      <c r="I35" s="323">
        <f t="shared" si="0"/>
        <v>0</v>
      </c>
      <c r="J35" s="331"/>
      <c r="K35" s="243"/>
      <c r="L35" s="332"/>
    </row>
    <row r="36" spans="1:12" s="33" customFormat="1" ht="28.5" x14ac:dyDescent="0.2">
      <c r="A36" s="317" t="s">
        <v>53</v>
      </c>
      <c r="B36" s="334">
        <v>340</v>
      </c>
      <c r="C36" s="328" t="s">
        <v>723</v>
      </c>
      <c r="D36" s="237"/>
      <c r="E36" s="336">
        <v>50</v>
      </c>
      <c r="F36" s="335" t="s">
        <v>64</v>
      </c>
      <c r="G36" s="240"/>
      <c r="H36" s="322"/>
      <c r="I36" s="323">
        <f t="shared" si="0"/>
        <v>0</v>
      </c>
      <c r="J36" s="331"/>
      <c r="K36" s="243"/>
      <c r="L36" s="332"/>
    </row>
    <row r="37" spans="1:12" s="33" customFormat="1" ht="14.25" x14ac:dyDescent="0.2">
      <c r="A37" s="317" t="s">
        <v>54</v>
      </c>
      <c r="B37" s="334">
        <v>338</v>
      </c>
      <c r="C37" s="328" t="s">
        <v>101</v>
      </c>
      <c r="D37" s="237"/>
      <c r="E37" s="336">
        <v>170</v>
      </c>
      <c r="F37" s="335" t="s">
        <v>64</v>
      </c>
      <c r="G37" s="240"/>
      <c r="H37" s="322"/>
      <c r="I37" s="323">
        <f t="shared" si="0"/>
        <v>0</v>
      </c>
      <c r="J37" s="331"/>
      <c r="K37" s="243"/>
      <c r="L37" s="332"/>
    </row>
    <row r="38" spans="1:12" s="33" customFormat="1" ht="14.25" x14ac:dyDescent="0.2">
      <c r="A38" s="317" t="s">
        <v>55</v>
      </c>
      <c r="B38" s="244">
        <v>224</v>
      </c>
      <c r="C38" s="236" t="s">
        <v>527</v>
      </c>
      <c r="D38" s="237"/>
      <c r="E38" s="244">
        <v>30</v>
      </c>
      <c r="F38" s="335" t="s">
        <v>64</v>
      </c>
      <c r="G38" s="240"/>
      <c r="H38" s="322"/>
      <c r="I38" s="323">
        <f>+E38*G38</f>
        <v>0</v>
      </c>
      <c r="J38" s="331"/>
      <c r="K38" s="243"/>
      <c r="L38" s="332"/>
    </row>
    <row r="39" spans="1:12" s="33" customFormat="1" ht="14.25" x14ac:dyDescent="0.2">
      <c r="A39" s="317" t="s">
        <v>56</v>
      </c>
      <c r="B39" s="334">
        <v>322</v>
      </c>
      <c r="C39" s="328" t="s">
        <v>706</v>
      </c>
      <c r="D39" s="237"/>
      <c r="E39" s="336">
        <v>70</v>
      </c>
      <c r="F39" s="335" t="s">
        <v>64</v>
      </c>
      <c r="G39" s="240"/>
      <c r="H39" s="322"/>
      <c r="I39" s="323">
        <f t="shared" si="0"/>
        <v>0</v>
      </c>
      <c r="J39" s="331"/>
      <c r="K39" s="243"/>
      <c r="L39" s="332"/>
    </row>
    <row r="40" spans="1:12" s="33" customFormat="1" ht="28.5" x14ac:dyDescent="0.2">
      <c r="A40" s="317" t="s">
        <v>57</v>
      </c>
      <c r="B40" s="334">
        <v>322</v>
      </c>
      <c r="C40" s="328" t="s">
        <v>708</v>
      </c>
      <c r="D40" s="237"/>
      <c r="E40" s="336">
        <v>100</v>
      </c>
      <c r="F40" s="335" t="s">
        <v>64</v>
      </c>
      <c r="G40" s="240"/>
      <c r="H40" s="322"/>
      <c r="I40" s="323">
        <f t="shared" si="0"/>
        <v>0</v>
      </c>
      <c r="J40" s="331"/>
      <c r="K40" s="243"/>
      <c r="L40" s="332"/>
    </row>
    <row r="41" spans="1:12" s="33" customFormat="1" ht="14.25" x14ac:dyDescent="0.2">
      <c r="A41" s="317" t="s">
        <v>59</v>
      </c>
      <c r="B41" s="334">
        <v>322</v>
      </c>
      <c r="C41" s="328" t="s">
        <v>529</v>
      </c>
      <c r="D41" s="237"/>
      <c r="E41" s="336">
        <v>100</v>
      </c>
      <c r="F41" s="335" t="s">
        <v>64</v>
      </c>
      <c r="G41" s="240"/>
      <c r="H41" s="322"/>
      <c r="I41" s="323">
        <f>+E41*G41</f>
        <v>0</v>
      </c>
      <c r="J41" s="331"/>
      <c r="K41" s="243"/>
      <c r="L41" s="332"/>
    </row>
    <row r="42" spans="1:12" s="33" customFormat="1" ht="14.25" x14ac:dyDescent="0.2">
      <c r="A42" s="317" t="s">
        <v>60</v>
      </c>
      <c r="B42" s="334">
        <v>322</v>
      </c>
      <c r="C42" s="328" t="s">
        <v>707</v>
      </c>
      <c r="D42" s="237"/>
      <c r="E42" s="336">
        <v>100</v>
      </c>
      <c r="F42" s="335" t="s">
        <v>64</v>
      </c>
      <c r="G42" s="240"/>
      <c r="H42" s="322"/>
      <c r="I42" s="323">
        <f t="shared" si="0"/>
        <v>0</v>
      </c>
      <c r="J42" s="331"/>
      <c r="K42" s="243"/>
      <c r="L42" s="332"/>
    </row>
    <row r="43" spans="1:12" s="33" customFormat="1" ht="14.25" x14ac:dyDescent="0.2">
      <c r="A43" s="317" t="s">
        <v>61</v>
      </c>
      <c r="B43" s="334">
        <v>334</v>
      </c>
      <c r="C43" s="328" t="s">
        <v>709</v>
      </c>
      <c r="D43" s="237"/>
      <c r="E43" s="336">
        <v>600</v>
      </c>
      <c r="F43" s="335" t="s">
        <v>64</v>
      </c>
      <c r="G43" s="240"/>
      <c r="H43" s="322"/>
      <c r="I43" s="323">
        <f t="shared" si="0"/>
        <v>0</v>
      </c>
      <c r="J43" s="331"/>
      <c r="K43" s="243"/>
      <c r="L43" s="332"/>
    </row>
    <row r="44" spans="1:12" s="33" customFormat="1" ht="14.25" x14ac:dyDescent="0.2">
      <c r="A44" s="317" t="s">
        <v>62</v>
      </c>
      <c r="B44" s="334">
        <v>337</v>
      </c>
      <c r="C44" s="328" t="s">
        <v>525</v>
      </c>
      <c r="D44" s="237"/>
      <c r="E44" s="336">
        <v>30</v>
      </c>
      <c r="F44" s="335" t="s">
        <v>64</v>
      </c>
      <c r="G44" s="240"/>
      <c r="H44" s="322"/>
      <c r="I44" s="323">
        <f t="shared" si="0"/>
        <v>0</v>
      </c>
      <c r="J44" s="331"/>
      <c r="K44" s="243"/>
      <c r="L44" s="332"/>
    </row>
    <row r="45" spans="1:12" s="33" customFormat="1" ht="14.25" x14ac:dyDescent="0.2">
      <c r="A45" s="317" t="s">
        <v>63</v>
      </c>
      <c r="B45" s="334">
        <v>309</v>
      </c>
      <c r="C45" s="328" t="s">
        <v>119</v>
      </c>
      <c r="D45" s="237"/>
      <c r="E45" s="336">
        <v>360</v>
      </c>
      <c r="F45" s="335" t="s">
        <v>64</v>
      </c>
      <c r="G45" s="240"/>
      <c r="H45" s="322"/>
      <c r="I45" s="323">
        <f t="shared" si="0"/>
        <v>0</v>
      </c>
      <c r="J45" s="331"/>
      <c r="K45" s="243"/>
      <c r="L45" s="332"/>
    </row>
    <row r="46" spans="1:12" s="33" customFormat="1" ht="14.25" x14ac:dyDescent="0.2">
      <c r="A46" s="317" t="s">
        <v>65</v>
      </c>
      <c r="B46" s="334">
        <v>337</v>
      </c>
      <c r="C46" s="328" t="s">
        <v>526</v>
      </c>
      <c r="D46" s="237"/>
      <c r="E46" s="336">
        <v>40</v>
      </c>
      <c r="F46" s="335" t="s">
        <v>64</v>
      </c>
      <c r="G46" s="240"/>
      <c r="H46" s="322"/>
      <c r="I46" s="323">
        <f t="shared" si="0"/>
        <v>0</v>
      </c>
      <c r="J46" s="331"/>
      <c r="K46" s="243"/>
      <c r="L46" s="332"/>
    </row>
    <row r="47" spans="1:12" s="33" customFormat="1" ht="14.25" x14ac:dyDescent="0.2">
      <c r="A47" s="317" t="s">
        <v>66</v>
      </c>
      <c r="B47" s="334">
        <v>335</v>
      </c>
      <c r="C47" s="328" t="s">
        <v>705</v>
      </c>
      <c r="D47" s="237"/>
      <c r="E47" s="336">
        <v>160</v>
      </c>
      <c r="F47" s="335" t="s">
        <v>64</v>
      </c>
      <c r="G47" s="240"/>
      <c r="H47" s="322"/>
      <c r="I47" s="323">
        <f t="shared" ref="I47:I59" si="1">+E47*G47</f>
        <v>0</v>
      </c>
      <c r="J47" s="331"/>
      <c r="K47" s="243"/>
      <c r="L47" s="332"/>
    </row>
    <row r="48" spans="1:12" s="33" customFormat="1" ht="14.25" x14ac:dyDescent="0.2">
      <c r="A48" s="317" t="s">
        <v>67</v>
      </c>
      <c r="B48" s="334">
        <v>339</v>
      </c>
      <c r="C48" s="328" t="s">
        <v>117</v>
      </c>
      <c r="D48" s="237"/>
      <c r="E48" s="336">
        <v>20</v>
      </c>
      <c r="F48" s="335" t="s">
        <v>64</v>
      </c>
      <c r="G48" s="240"/>
      <c r="H48" s="322"/>
      <c r="I48" s="323">
        <f t="shared" si="1"/>
        <v>0</v>
      </c>
      <c r="J48" s="331"/>
      <c r="K48" s="243"/>
      <c r="L48" s="332"/>
    </row>
    <row r="49" spans="1:12" s="33" customFormat="1" ht="14.25" x14ac:dyDescent="0.2">
      <c r="A49" s="317" t="s">
        <v>69</v>
      </c>
      <c r="B49" s="334">
        <v>370</v>
      </c>
      <c r="C49" s="328" t="s">
        <v>459</v>
      </c>
      <c r="D49" s="237"/>
      <c r="E49" s="336">
        <v>40</v>
      </c>
      <c r="F49" s="335" t="s">
        <v>64</v>
      </c>
      <c r="G49" s="240"/>
      <c r="H49" s="322"/>
      <c r="I49" s="323">
        <f t="shared" si="1"/>
        <v>0</v>
      </c>
      <c r="J49" s="331"/>
      <c r="K49" s="243"/>
      <c r="L49" s="332"/>
    </row>
    <row r="50" spans="1:12" s="33" customFormat="1" ht="14.25" x14ac:dyDescent="0.2">
      <c r="A50" s="317" t="s">
        <v>71</v>
      </c>
      <c r="B50" s="334">
        <v>342</v>
      </c>
      <c r="C50" s="328" t="s">
        <v>530</v>
      </c>
      <c r="D50" s="237"/>
      <c r="E50" s="336">
        <v>150</v>
      </c>
      <c r="F50" s="335" t="s">
        <v>64</v>
      </c>
      <c r="G50" s="240"/>
      <c r="H50" s="322"/>
      <c r="I50" s="323">
        <f t="shared" si="1"/>
        <v>0</v>
      </c>
      <c r="J50" s="331"/>
      <c r="K50" s="243"/>
      <c r="L50" s="332"/>
    </row>
    <row r="51" spans="1:12" s="33" customFormat="1" ht="14.25" x14ac:dyDescent="0.2">
      <c r="A51" s="317" t="s">
        <v>72</v>
      </c>
      <c r="B51" s="334">
        <v>342</v>
      </c>
      <c r="C51" s="328" t="s">
        <v>118</v>
      </c>
      <c r="D51" s="237"/>
      <c r="E51" s="336">
        <v>240</v>
      </c>
      <c r="F51" s="335" t="s">
        <v>64</v>
      </c>
      <c r="G51" s="240"/>
      <c r="H51" s="322"/>
      <c r="I51" s="323">
        <f t="shared" si="1"/>
        <v>0</v>
      </c>
      <c r="J51" s="331"/>
      <c r="K51" s="243"/>
      <c r="L51" s="332"/>
    </row>
    <row r="52" spans="1:12" s="33" customFormat="1" ht="14.25" x14ac:dyDescent="0.2">
      <c r="A52" s="317" t="s">
        <v>73</v>
      </c>
      <c r="B52" s="334">
        <v>305</v>
      </c>
      <c r="C52" s="328" t="s">
        <v>754</v>
      </c>
      <c r="D52" s="237"/>
      <c r="E52" s="336">
        <v>10</v>
      </c>
      <c r="F52" s="335" t="s">
        <v>64</v>
      </c>
      <c r="G52" s="240"/>
      <c r="H52" s="322"/>
      <c r="I52" s="323">
        <f t="shared" si="1"/>
        <v>0</v>
      </c>
      <c r="J52" s="331"/>
      <c r="K52" s="243"/>
      <c r="L52" s="332"/>
    </row>
    <row r="53" spans="1:12" s="33" customFormat="1" ht="14.25" x14ac:dyDescent="0.2">
      <c r="A53" s="317" t="s">
        <v>74</v>
      </c>
      <c r="B53" s="334">
        <v>336</v>
      </c>
      <c r="C53" s="328" t="s">
        <v>722</v>
      </c>
      <c r="D53" s="237"/>
      <c r="E53" s="336">
        <v>50</v>
      </c>
      <c r="F53" s="335" t="s">
        <v>64</v>
      </c>
      <c r="G53" s="240"/>
      <c r="H53" s="322"/>
      <c r="I53" s="323">
        <f t="shared" si="1"/>
        <v>0</v>
      </c>
      <c r="J53" s="331"/>
      <c r="K53" s="243"/>
      <c r="L53" s="332"/>
    </row>
    <row r="54" spans="1:12" s="33" customFormat="1" ht="14.25" x14ac:dyDescent="0.2">
      <c r="A54" s="317" t="s">
        <v>75</v>
      </c>
      <c r="B54" s="334">
        <v>336</v>
      </c>
      <c r="C54" s="328" t="s">
        <v>721</v>
      </c>
      <c r="D54" s="237"/>
      <c r="E54" s="336">
        <v>50</v>
      </c>
      <c r="F54" s="335" t="s">
        <v>64</v>
      </c>
      <c r="G54" s="240"/>
      <c r="H54" s="322"/>
      <c r="I54" s="323">
        <f t="shared" si="1"/>
        <v>0</v>
      </c>
      <c r="J54" s="331"/>
      <c r="K54" s="243"/>
      <c r="L54" s="332"/>
    </row>
    <row r="55" spans="1:12" s="33" customFormat="1" ht="14.25" x14ac:dyDescent="0.2">
      <c r="A55" s="317" t="s">
        <v>76</v>
      </c>
      <c r="B55" s="334">
        <v>341</v>
      </c>
      <c r="C55" s="328" t="s">
        <v>120</v>
      </c>
      <c r="D55" s="237"/>
      <c r="E55" s="336">
        <v>10</v>
      </c>
      <c r="F55" s="335" t="s">
        <v>64</v>
      </c>
      <c r="G55" s="240"/>
      <c r="H55" s="322"/>
      <c r="I55" s="323">
        <f t="shared" si="1"/>
        <v>0</v>
      </c>
      <c r="J55" s="331"/>
      <c r="K55" s="243"/>
      <c r="L55" s="332"/>
    </row>
    <row r="56" spans="1:12" s="33" customFormat="1" ht="14.25" x14ac:dyDescent="0.2">
      <c r="A56" s="317" t="s">
        <v>77</v>
      </c>
      <c r="B56" s="334">
        <v>347</v>
      </c>
      <c r="C56" s="328" t="s">
        <v>6</v>
      </c>
      <c r="D56" s="237"/>
      <c r="E56" s="336">
        <v>5</v>
      </c>
      <c r="F56" s="335" t="s">
        <v>64</v>
      </c>
      <c r="G56" s="240"/>
      <c r="H56" s="322"/>
      <c r="I56" s="323">
        <f t="shared" si="1"/>
        <v>0</v>
      </c>
      <c r="J56" s="331"/>
      <c r="K56" s="243"/>
      <c r="L56" s="332"/>
    </row>
    <row r="57" spans="1:12" s="33" customFormat="1" ht="14.25" x14ac:dyDescent="0.2">
      <c r="A57" s="317" t="s">
        <v>78</v>
      </c>
      <c r="B57" s="334">
        <v>313</v>
      </c>
      <c r="C57" s="328" t="s">
        <v>710</v>
      </c>
      <c r="D57" s="237"/>
      <c r="E57" s="336">
        <v>15</v>
      </c>
      <c r="F57" s="335" t="s">
        <v>64</v>
      </c>
      <c r="G57" s="240"/>
      <c r="H57" s="322"/>
      <c r="I57" s="323">
        <f t="shared" si="1"/>
        <v>0</v>
      </c>
      <c r="J57" s="331"/>
      <c r="K57" s="243"/>
      <c r="L57" s="332"/>
    </row>
    <row r="58" spans="1:12" s="33" customFormat="1" ht="14.25" x14ac:dyDescent="0.2">
      <c r="A58" s="317" t="s">
        <v>79</v>
      </c>
      <c r="B58" s="334">
        <v>313</v>
      </c>
      <c r="C58" s="328" t="s">
        <v>121</v>
      </c>
      <c r="D58" s="237"/>
      <c r="E58" s="336">
        <v>15</v>
      </c>
      <c r="F58" s="335" t="s">
        <v>64</v>
      </c>
      <c r="G58" s="240"/>
      <c r="H58" s="322"/>
      <c r="I58" s="323">
        <f>+E58*G58</f>
        <v>0</v>
      </c>
      <c r="J58" s="331"/>
      <c r="K58" s="243"/>
      <c r="L58" s="332"/>
    </row>
    <row r="59" spans="1:12" s="33" customFormat="1" ht="15" thickBot="1" x14ac:dyDescent="0.25">
      <c r="A59" s="317" t="s">
        <v>80</v>
      </c>
      <c r="B59" s="338"/>
      <c r="C59" s="339" t="s">
        <v>799</v>
      </c>
      <c r="D59" s="340"/>
      <c r="E59" s="338">
        <v>30</v>
      </c>
      <c r="F59" s="341" t="s">
        <v>64</v>
      </c>
      <c r="G59" s="342"/>
      <c r="H59" s="343"/>
      <c r="I59" s="323">
        <f t="shared" si="1"/>
        <v>0</v>
      </c>
      <c r="J59" s="344"/>
      <c r="K59" s="345"/>
      <c r="L59" s="346"/>
    </row>
    <row r="60" spans="1:12" s="20" customFormat="1" ht="15.75" thickBot="1" x14ac:dyDescent="0.3">
      <c r="A60" s="39" t="s">
        <v>91</v>
      </c>
      <c r="B60" s="40"/>
      <c r="C60" s="41"/>
      <c r="D60" s="66"/>
      <c r="E60" s="42"/>
      <c r="F60" s="43"/>
      <c r="G60" s="134"/>
      <c r="H60" s="135"/>
      <c r="I60" s="57">
        <f>SUM(I16:I59)</f>
        <v>0</v>
      </c>
      <c r="J60" s="220">
        <f>SUM(J16:J59)</f>
        <v>0</v>
      </c>
      <c r="K60" s="220">
        <f>SUM(K16:K59)</f>
        <v>0</v>
      </c>
      <c r="L60" s="220">
        <f>SUM(L16:L59)</f>
        <v>0</v>
      </c>
    </row>
    <row r="61" spans="1:12" s="12" customFormat="1" ht="14.25" x14ac:dyDescent="0.2">
      <c r="B61" s="265"/>
      <c r="C61" s="59"/>
      <c r="D61" s="59"/>
      <c r="E61" s="502" t="s">
        <v>372</v>
      </c>
      <c r="F61" s="543"/>
      <c r="G61" s="544"/>
      <c r="H61" s="545"/>
      <c r="I61" s="506"/>
      <c r="J61" s="88" t="s">
        <v>590</v>
      </c>
    </row>
    <row r="62" spans="1:12" s="12" customFormat="1" ht="14.25" x14ac:dyDescent="0.2">
      <c r="B62" s="265"/>
      <c r="C62" s="59"/>
      <c r="D62" s="59"/>
      <c r="E62" s="507" t="s">
        <v>373</v>
      </c>
      <c r="F62" s="546"/>
      <c r="G62" s="547"/>
      <c r="H62" s="548"/>
      <c r="I62" s="511"/>
    </row>
    <row r="63" spans="1:12" s="12" customFormat="1" ht="15.75" thickBot="1" x14ac:dyDescent="0.3">
      <c r="B63" s="265"/>
      <c r="C63" s="59"/>
      <c r="D63" s="59"/>
      <c r="E63" s="512" t="s">
        <v>92</v>
      </c>
      <c r="F63" s="513"/>
      <c r="G63" s="514"/>
      <c r="H63" s="515"/>
      <c r="I63" s="516">
        <f>+I60+I61+I62</f>
        <v>0</v>
      </c>
    </row>
    <row r="64" spans="1:12" x14ac:dyDescent="0.2">
      <c r="C64" s="3"/>
      <c r="D64" s="3"/>
      <c r="F64" s="6"/>
      <c r="G64" s="136"/>
      <c r="H64" s="132"/>
      <c r="I64" s="53"/>
    </row>
    <row r="65" spans="1:9" s="12" customFormat="1" ht="15" x14ac:dyDescent="0.25">
      <c r="A65" s="263" t="s">
        <v>579</v>
      </c>
      <c r="B65" s="264"/>
      <c r="C65" s="263"/>
      <c r="D65" s="26"/>
      <c r="E65" s="265"/>
      <c r="F65" s="30"/>
      <c r="G65" s="28"/>
      <c r="H65" s="29"/>
      <c r="I65" s="123"/>
    </row>
    <row r="66" spans="1:9" s="12" customFormat="1" ht="14.25" x14ac:dyDescent="0.2">
      <c r="A66" s="266" t="s">
        <v>585</v>
      </c>
      <c r="B66" s="267"/>
      <c r="C66" s="266"/>
      <c r="D66" s="26"/>
      <c r="E66" s="265"/>
      <c r="F66" s="30"/>
      <c r="G66" s="28"/>
      <c r="H66" s="29"/>
      <c r="I66" s="123"/>
    </row>
    <row r="67" spans="1:9" s="266" customFormat="1" ht="14.25" x14ac:dyDescent="0.2">
      <c r="A67" s="266" t="s">
        <v>580</v>
      </c>
      <c r="B67" s="267"/>
      <c r="D67" s="268"/>
      <c r="E67" s="267"/>
      <c r="F67" s="269"/>
      <c r="G67" s="270"/>
      <c r="H67" s="271"/>
      <c r="I67" s="272"/>
    </row>
    <row r="68" spans="1:9" s="266" customFormat="1" ht="14.25" x14ac:dyDescent="0.2">
      <c r="A68" s="266" t="s">
        <v>581</v>
      </c>
      <c r="B68" s="267"/>
      <c r="D68" s="268"/>
      <c r="E68" s="267"/>
      <c r="F68" s="269"/>
      <c r="G68" s="270"/>
      <c r="H68" s="271"/>
      <c r="I68" s="272"/>
    </row>
    <row r="69" spans="1:9" s="266" customFormat="1" ht="14.25" x14ac:dyDescent="0.2">
      <c r="A69" s="266" t="s">
        <v>582</v>
      </c>
      <c r="B69" s="267"/>
      <c r="D69" s="268"/>
      <c r="E69" s="267"/>
      <c r="F69" s="269"/>
      <c r="G69" s="270"/>
      <c r="H69" s="271"/>
      <c r="I69" s="272"/>
    </row>
    <row r="70" spans="1:9" s="266" customFormat="1" ht="14.25" x14ac:dyDescent="0.2">
      <c r="A70" s="266" t="s">
        <v>583</v>
      </c>
      <c r="B70" s="267"/>
      <c r="D70" s="268"/>
      <c r="E70" s="267"/>
      <c r="F70" s="269"/>
      <c r="G70" s="270"/>
      <c r="H70" s="271"/>
      <c r="I70" s="272"/>
    </row>
    <row r="71" spans="1:9" s="688" customFormat="1" ht="14.25" x14ac:dyDescent="0.2">
      <c r="A71" s="688" t="s">
        <v>587</v>
      </c>
      <c r="B71" s="689"/>
      <c r="D71" s="690"/>
      <c r="E71" s="689"/>
      <c r="F71" s="691"/>
      <c r="G71" s="692"/>
      <c r="H71" s="693"/>
      <c r="I71" s="694"/>
    </row>
    <row r="72" spans="1:9" s="274" customFormat="1" ht="14.25" x14ac:dyDescent="0.2">
      <c r="A72" s="274" t="s">
        <v>586</v>
      </c>
      <c r="B72" s="275"/>
      <c r="D72" s="276"/>
      <c r="E72" s="275"/>
      <c r="F72" s="277"/>
      <c r="G72" s="278"/>
      <c r="H72" s="279"/>
      <c r="I72" s="280"/>
    </row>
    <row r="73" spans="1:9" s="12" customFormat="1" ht="14.25" x14ac:dyDescent="0.2">
      <c r="A73" s="266" t="s">
        <v>584</v>
      </c>
      <c r="B73" s="265"/>
      <c r="D73" s="282"/>
      <c r="E73" s="283"/>
      <c r="F73" s="30"/>
      <c r="G73" s="28"/>
      <c r="H73" s="29"/>
      <c r="I73" s="123"/>
    </row>
    <row r="74" spans="1:9" s="12" customFormat="1" ht="14.25" x14ac:dyDescent="0.2">
      <c r="B74" s="265"/>
      <c r="E74" s="265"/>
      <c r="F74" s="284"/>
      <c r="G74" s="27"/>
      <c r="H74" s="285"/>
      <c r="I74" s="285"/>
    </row>
    <row r="75" spans="1:9" s="12" customFormat="1" ht="15" x14ac:dyDescent="0.25">
      <c r="A75" s="286" t="s">
        <v>93</v>
      </c>
      <c r="B75" s="265"/>
      <c r="E75" s="265"/>
      <c r="F75" s="30"/>
      <c r="G75" s="122"/>
      <c r="H75" s="123"/>
      <c r="I75" s="287"/>
    </row>
    <row r="76" spans="1:9" s="12" customFormat="1" ht="14.25" x14ac:dyDescent="0.2">
      <c r="A76" s="12" t="s">
        <v>113</v>
      </c>
      <c r="B76" s="265"/>
      <c r="E76" s="265"/>
      <c r="F76" s="30"/>
      <c r="G76" s="122"/>
      <c r="H76" s="123"/>
      <c r="I76" s="287"/>
    </row>
    <row r="77" spans="1:9" s="12" customFormat="1" ht="15" x14ac:dyDescent="0.25">
      <c r="A77" s="348" t="s">
        <v>606</v>
      </c>
      <c r="B77" s="265"/>
      <c r="E77" s="265"/>
      <c r="F77" s="30"/>
      <c r="G77" s="122"/>
      <c r="H77" s="123"/>
      <c r="I77" s="287"/>
    </row>
    <row r="78" spans="1:9" s="12" customFormat="1" ht="14.25" x14ac:dyDescent="0.2">
      <c r="A78" s="12" t="s">
        <v>114</v>
      </c>
      <c r="B78" s="265"/>
      <c r="E78" s="265"/>
      <c r="F78" s="30"/>
      <c r="G78" s="122"/>
      <c r="H78" s="123"/>
      <c r="I78" s="287"/>
    </row>
    <row r="79" spans="1:9" s="12" customFormat="1" ht="14.25" x14ac:dyDescent="0.2">
      <c r="A79" s="12" t="s">
        <v>115</v>
      </c>
      <c r="B79" s="265"/>
      <c r="E79" s="265"/>
      <c r="F79" s="30"/>
      <c r="G79" s="122"/>
      <c r="H79" s="123"/>
      <c r="I79" s="287"/>
    </row>
    <row r="80" spans="1:9" s="12" customFormat="1" ht="14.25" x14ac:dyDescent="0.2">
      <c r="B80" s="265"/>
      <c r="E80" s="265"/>
      <c r="F80" s="30"/>
      <c r="G80" s="122"/>
      <c r="H80" s="123"/>
      <c r="I80" s="287"/>
    </row>
    <row r="81" spans="1:9" s="12" customFormat="1" ht="14.25" x14ac:dyDescent="0.2">
      <c r="A81" s="12" t="s">
        <v>116</v>
      </c>
      <c r="B81" s="265"/>
      <c r="E81" s="265"/>
      <c r="F81" s="30"/>
      <c r="G81" s="122"/>
      <c r="H81" s="123"/>
      <c r="I81" s="287"/>
    </row>
    <row r="82" spans="1:9" s="12" customFormat="1" ht="14.25" x14ac:dyDescent="0.2">
      <c r="A82" s="12" t="s">
        <v>18</v>
      </c>
      <c r="G82" s="265"/>
      <c r="H82" s="349"/>
      <c r="I82" s="123"/>
    </row>
    <row r="83" spans="1:9" s="12" customFormat="1" ht="15" x14ac:dyDescent="0.25">
      <c r="A83" s="12" t="s">
        <v>742</v>
      </c>
      <c r="G83" s="265"/>
      <c r="H83" s="349"/>
      <c r="I83" s="123"/>
    </row>
    <row r="84" spans="1:9" s="12" customFormat="1" ht="14.25" x14ac:dyDescent="0.2">
      <c r="A84" s="12" t="s">
        <v>368</v>
      </c>
      <c r="G84" s="265"/>
      <c r="H84" s="349"/>
      <c r="I84" s="123"/>
    </row>
    <row r="85" spans="1:9" s="12" customFormat="1" ht="14.25" x14ac:dyDescent="0.2">
      <c r="A85" s="12" t="s">
        <v>369</v>
      </c>
      <c r="G85" s="265"/>
      <c r="H85" s="349"/>
      <c r="I85" s="123"/>
    </row>
    <row r="86" spans="1:9" s="12" customFormat="1" ht="14.25" x14ac:dyDescent="0.2">
      <c r="B86" s="265"/>
      <c r="E86" s="265"/>
      <c r="F86" s="30"/>
      <c r="G86" s="122"/>
      <c r="H86" s="123"/>
      <c r="I86" s="123"/>
    </row>
    <row r="87" spans="1:9" s="12" customFormat="1" ht="14.25" x14ac:dyDescent="0.2">
      <c r="B87" s="265"/>
      <c r="E87" s="265"/>
      <c r="F87" s="30"/>
      <c r="G87" s="122"/>
      <c r="H87" s="123"/>
      <c r="I87" s="123"/>
    </row>
    <row r="88" spans="1:9" s="12" customFormat="1" ht="14.25" x14ac:dyDescent="0.2">
      <c r="B88" s="265"/>
      <c r="E88" s="265"/>
      <c r="F88" s="30"/>
      <c r="G88" s="122"/>
      <c r="H88" s="123"/>
      <c r="I88" s="123"/>
    </row>
    <row r="89" spans="1:9" s="12" customFormat="1" ht="14.25" x14ac:dyDescent="0.2">
      <c r="B89" s="265"/>
      <c r="E89" s="265"/>
      <c r="F89" s="30"/>
      <c r="G89" s="122"/>
      <c r="H89" s="123"/>
      <c r="I89" s="123"/>
    </row>
    <row r="90" spans="1:9" s="12" customFormat="1" ht="14.25" x14ac:dyDescent="0.2">
      <c r="B90" s="265"/>
      <c r="E90" s="265"/>
      <c r="F90" s="30"/>
      <c r="G90" s="122"/>
      <c r="H90" s="123"/>
      <c r="I90" s="123"/>
    </row>
    <row r="91" spans="1:9" s="12" customFormat="1" ht="14.25" x14ac:dyDescent="0.2">
      <c r="B91" s="265"/>
      <c r="E91" s="265"/>
      <c r="F91" s="30"/>
      <c r="G91" s="122"/>
      <c r="H91" s="123"/>
      <c r="I91" s="123"/>
    </row>
    <row r="92" spans="1:9" s="12" customFormat="1" ht="14.25" x14ac:dyDescent="0.2">
      <c r="B92" s="265"/>
      <c r="E92" s="265"/>
      <c r="F92" s="30"/>
      <c r="G92" s="122"/>
      <c r="H92" s="123"/>
      <c r="I92" s="123"/>
    </row>
    <row r="93" spans="1:9" s="12" customFormat="1" ht="14.25" x14ac:dyDescent="0.2">
      <c r="B93" s="265"/>
      <c r="E93" s="265"/>
      <c r="F93" s="30"/>
      <c r="G93" s="122"/>
      <c r="H93" s="123"/>
      <c r="I93" s="123"/>
    </row>
    <row r="94" spans="1:9" s="12" customFormat="1" ht="14.25" x14ac:dyDescent="0.2">
      <c r="A94" s="16" t="s">
        <v>255</v>
      </c>
      <c r="B94" s="350"/>
      <c r="C94" s="351"/>
      <c r="D94" s="289" t="s">
        <v>96</v>
      </c>
      <c r="E94" s="352"/>
      <c r="F94" s="28" t="s">
        <v>97</v>
      </c>
      <c r="G94" s="28"/>
      <c r="H94" s="29"/>
      <c r="I94" s="29"/>
    </row>
    <row r="95" spans="1:9" s="12" customFormat="1" ht="27.75" customHeight="1" thickBot="1" x14ac:dyDescent="0.25">
      <c r="A95" s="290"/>
      <c r="B95" s="291"/>
      <c r="C95" s="292"/>
      <c r="D95" s="293"/>
      <c r="E95" s="316"/>
      <c r="F95" s="226"/>
      <c r="G95" s="227"/>
      <c r="H95" s="225"/>
      <c r="I95" s="225"/>
    </row>
  </sheetData>
  <sheetProtection password="CF35" sheet="1" objects="1" scenarios="1" formatCells="0"/>
  <phoneticPr fontId="2" type="noConversion"/>
  <pageMargins left="0.59055118110236227" right="0.59055118110236227" top="0.47244094488188981" bottom="0.59055118110236227" header="0" footer="0"/>
  <pageSetup paperSize="9" scale="84" fitToHeight="0" orientation="landscape" r:id="rId1"/>
  <headerFooter alignWithMargins="0">
    <oddFooter>&amp;A&amp;RStran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72"/>
  <sheetViews>
    <sheetView zoomScaleNormal="10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E15" sqref="E15"/>
    </sheetView>
  </sheetViews>
  <sheetFormatPr defaultRowHeight="12.75" x14ac:dyDescent="0.2"/>
  <cols>
    <col min="1" max="1" width="5.5703125" style="82" customWidth="1"/>
    <col min="2" max="2" width="6.85546875" style="104" customWidth="1"/>
    <col min="3" max="3" width="38.42578125" style="82" customWidth="1"/>
    <col min="4" max="4" width="13.85546875" style="82" customWidth="1"/>
    <col min="5" max="5" width="12.28515625" style="83" customWidth="1"/>
    <col min="6" max="6" width="7.7109375" style="84" customWidth="1"/>
    <col min="7" max="7" width="11.85546875" style="85" customWidth="1"/>
    <col min="8" max="8" width="10.42578125" style="151" customWidth="1"/>
    <col min="9" max="9" width="20.140625" style="85" customWidth="1"/>
    <col min="10" max="16384" width="9.140625" style="82"/>
  </cols>
  <sheetData>
    <row r="1" spans="1:12" x14ac:dyDescent="0.2">
      <c r="A1" s="82" t="s">
        <v>103</v>
      </c>
    </row>
    <row r="3" spans="1:12" s="88" customFormat="1" ht="15" x14ac:dyDescent="0.25">
      <c r="A3" s="86" t="s">
        <v>102</v>
      </c>
      <c r="B3" s="105"/>
      <c r="E3" s="87"/>
      <c r="F3" s="89"/>
      <c r="G3" s="152" t="s">
        <v>110</v>
      </c>
      <c r="H3" s="153" t="s">
        <v>111</v>
      </c>
    </row>
    <row r="4" spans="1:12" s="88" customFormat="1" ht="15" x14ac:dyDescent="0.25">
      <c r="A4" s="86" t="s">
        <v>493</v>
      </c>
      <c r="B4" s="105"/>
      <c r="E4" s="87"/>
      <c r="F4" s="89" t="s">
        <v>27</v>
      </c>
      <c r="G4" s="154"/>
      <c r="H4" s="154"/>
    </row>
    <row r="5" spans="1:12" s="88" customFormat="1" ht="15" x14ac:dyDescent="0.25">
      <c r="A5" s="86" t="s">
        <v>122</v>
      </c>
      <c r="B5" s="105"/>
      <c r="E5" s="87"/>
      <c r="F5" s="90"/>
      <c r="G5" s="154"/>
      <c r="H5" s="154"/>
    </row>
    <row r="6" spans="1:12" x14ac:dyDescent="0.2">
      <c r="A6" s="91"/>
      <c r="B6" s="106"/>
      <c r="E6" s="92"/>
      <c r="I6" s="93"/>
    </row>
    <row r="7" spans="1:12" ht="15.75" x14ac:dyDescent="0.25">
      <c r="A7" s="197" t="s">
        <v>104</v>
      </c>
      <c r="B7" s="198"/>
      <c r="C7" s="197"/>
      <c r="D7" s="91"/>
      <c r="G7" s="386" t="s">
        <v>305</v>
      </c>
      <c r="H7" s="387">
        <v>3</v>
      </c>
      <c r="I7" s="93"/>
    </row>
    <row r="8" spans="1:12" s="159" customFormat="1" ht="15.75" x14ac:dyDescent="0.25">
      <c r="A8" s="199"/>
      <c r="B8" s="200"/>
      <c r="C8" s="199"/>
      <c r="D8" s="155"/>
      <c r="E8" s="156"/>
      <c r="F8" s="157"/>
      <c r="G8" s="385" t="s">
        <v>19</v>
      </c>
      <c r="H8" s="158"/>
      <c r="I8" s="158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3.5" customHeight="1" thickBot="1" x14ac:dyDescent="0.25">
      <c r="C13" s="94"/>
      <c r="D13" s="9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98" customFormat="1" ht="12.75" customHeight="1" thickBot="1" x14ac:dyDescent="0.25">
      <c r="A15" s="95" t="s">
        <v>31</v>
      </c>
      <c r="B15" s="107" t="s">
        <v>32</v>
      </c>
      <c r="C15" s="96" t="s">
        <v>33</v>
      </c>
      <c r="D15" s="96" t="s">
        <v>34</v>
      </c>
      <c r="E15" s="96" t="s">
        <v>35</v>
      </c>
      <c r="F15" s="96" t="s">
        <v>36</v>
      </c>
      <c r="G15" s="96" t="s">
        <v>37</v>
      </c>
      <c r="H15" s="96" t="s">
        <v>38</v>
      </c>
      <c r="I15" s="97" t="s">
        <v>317</v>
      </c>
      <c r="J15" s="195" t="s">
        <v>42</v>
      </c>
      <c r="K15" s="196" t="s">
        <v>43</v>
      </c>
      <c r="L15" s="173" t="s">
        <v>44</v>
      </c>
    </row>
    <row r="16" spans="1:12" s="361" customFormat="1" ht="14.25" x14ac:dyDescent="0.2">
      <c r="A16" s="353" t="s">
        <v>31</v>
      </c>
      <c r="B16" s="354">
        <v>214</v>
      </c>
      <c r="C16" s="355" t="s">
        <v>469</v>
      </c>
      <c r="D16" s="356"/>
      <c r="E16" s="357">
        <v>5</v>
      </c>
      <c r="F16" s="358" t="s">
        <v>64</v>
      </c>
      <c r="G16" s="359"/>
      <c r="H16" s="698"/>
      <c r="I16" s="323">
        <f t="shared" ref="I16:I33" si="0">+E16*G16</f>
        <v>0</v>
      </c>
      <c r="J16" s="360"/>
      <c r="K16" s="360"/>
      <c r="L16" s="360"/>
    </row>
    <row r="17" spans="1:12" s="361" customFormat="1" ht="14.25" x14ac:dyDescent="0.2">
      <c r="A17" s="353" t="s">
        <v>32</v>
      </c>
      <c r="B17" s="354">
        <v>214</v>
      </c>
      <c r="C17" s="355" t="s">
        <v>468</v>
      </c>
      <c r="D17" s="356"/>
      <c r="E17" s="357">
        <v>21</v>
      </c>
      <c r="F17" s="358" t="s">
        <v>64</v>
      </c>
      <c r="G17" s="359"/>
      <c r="H17" s="698"/>
      <c r="I17" s="323">
        <f>+E17*G17</f>
        <v>0</v>
      </c>
      <c r="J17" s="360"/>
      <c r="K17" s="360"/>
      <c r="L17" s="360"/>
    </row>
    <row r="18" spans="1:12" s="361" customFormat="1" ht="14.25" x14ac:dyDescent="0.2">
      <c r="A18" s="353" t="s">
        <v>33</v>
      </c>
      <c r="B18" s="354">
        <v>215</v>
      </c>
      <c r="C18" s="362" t="s">
        <v>736</v>
      </c>
      <c r="D18" s="356"/>
      <c r="E18" s="357">
        <v>2</v>
      </c>
      <c r="F18" s="358" t="s">
        <v>64</v>
      </c>
      <c r="G18" s="359"/>
      <c r="H18" s="698"/>
      <c r="I18" s="323">
        <f t="shared" si="0"/>
        <v>0</v>
      </c>
      <c r="J18" s="360"/>
      <c r="K18" s="360"/>
      <c r="L18" s="360"/>
    </row>
    <row r="19" spans="1:12" s="361" customFormat="1" ht="14.25" x14ac:dyDescent="0.2">
      <c r="A19" s="353" t="s">
        <v>34</v>
      </c>
      <c r="B19" s="354">
        <v>215</v>
      </c>
      <c r="C19" s="362" t="s">
        <v>737</v>
      </c>
      <c r="D19" s="356"/>
      <c r="E19" s="357">
        <v>2</v>
      </c>
      <c r="F19" s="358" t="s">
        <v>64</v>
      </c>
      <c r="G19" s="359"/>
      <c r="H19" s="698"/>
      <c r="I19" s="323">
        <f t="shared" si="0"/>
        <v>0</v>
      </c>
      <c r="J19" s="360"/>
      <c r="K19" s="360"/>
      <c r="L19" s="360"/>
    </row>
    <row r="20" spans="1:12" s="361" customFormat="1" ht="14.25" x14ac:dyDescent="0.2">
      <c r="A20" s="353" t="s">
        <v>35</v>
      </c>
      <c r="B20" s="363">
        <v>203</v>
      </c>
      <c r="C20" s="362" t="s">
        <v>123</v>
      </c>
      <c r="D20" s="356"/>
      <c r="E20" s="364">
        <v>2</v>
      </c>
      <c r="F20" s="358" t="s">
        <v>64</v>
      </c>
      <c r="G20" s="359"/>
      <c r="H20" s="698"/>
      <c r="I20" s="323">
        <f t="shared" si="0"/>
        <v>0</v>
      </c>
      <c r="J20" s="360"/>
      <c r="K20" s="360"/>
      <c r="L20" s="360"/>
    </row>
    <row r="21" spans="1:12" s="361" customFormat="1" ht="14.25" x14ac:dyDescent="0.2">
      <c r="A21" s="353" t="s">
        <v>36</v>
      </c>
      <c r="B21" s="363">
        <v>203</v>
      </c>
      <c r="C21" s="362" t="s">
        <v>124</v>
      </c>
      <c r="D21" s="356"/>
      <c r="E21" s="357">
        <v>40</v>
      </c>
      <c r="F21" s="358" t="s">
        <v>64</v>
      </c>
      <c r="G21" s="359"/>
      <c r="H21" s="698"/>
      <c r="I21" s="323">
        <f t="shared" si="0"/>
        <v>0</v>
      </c>
      <c r="J21" s="360"/>
      <c r="K21" s="360"/>
      <c r="L21" s="360"/>
    </row>
    <row r="22" spans="1:12" s="361" customFormat="1" ht="14.25" x14ac:dyDescent="0.2">
      <c r="A22" s="353" t="s">
        <v>37</v>
      </c>
      <c r="B22" s="363">
        <v>203</v>
      </c>
      <c r="C22" s="362" t="s">
        <v>125</v>
      </c>
      <c r="D22" s="356"/>
      <c r="E22" s="357">
        <v>10</v>
      </c>
      <c r="F22" s="358" t="s">
        <v>64</v>
      </c>
      <c r="G22" s="359"/>
      <c r="H22" s="698"/>
      <c r="I22" s="323">
        <f t="shared" si="0"/>
        <v>0</v>
      </c>
      <c r="J22" s="360"/>
      <c r="K22" s="360"/>
      <c r="L22" s="360"/>
    </row>
    <row r="23" spans="1:12" s="361" customFormat="1" ht="14.25" x14ac:dyDescent="0.2">
      <c r="A23" s="353" t="s">
        <v>38</v>
      </c>
      <c r="B23" s="354">
        <v>206</v>
      </c>
      <c r="C23" s="362" t="s">
        <v>738</v>
      </c>
      <c r="D23" s="356"/>
      <c r="E23" s="357">
        <v>52</v>
      </c>
      <c r="F23" s="358" t="s">
        <v>64</v>
      </c>
      <c r="G23" s="359"/>
      <c r="H23" s="698"/>
      <c r="I23" s="323">
        <f t="shared" si="0"/>
        <v>0</v>
      </c>
      <c r="J23" s="360"/>
      <c r="K23" s="360"/>
      <c r="L23" s="360"/>
    </row>
    <row r="24" spans="1:12" s="361" customFormat="1" ht="14.25" x14ac:dyDescent="0.2">
      <c r="A24" s="353" t="s">
        <v>39</v>
      </c>
      <c r="B24" s="354">
        <v>202</v>
      </c>
      <c r="C24" s="362" t="s">
        <v>126</v>
      </c>
      <c r="D24" s="356"/>
      <c r="E24" s="357">
        <v>6</v>
      </c>
      <c r="F24" s="358" t="s">
        <v>64</v>
      </c>
      <c r="G24" s="359"/>
      <c r="H24" s="698"/>
      <c r="I24" s="323">
        <f t="shared" si="0"/>
        <v>0</v>
      </c>
      <c r="J24" s="360"/>
      <c r="K24" s="360"/>
      <c r="L24" s="360"/>
    </row>
    <row r="25" spans="1:12" s="361" customFormat="1" ht="14.25" x14ac:dyDescent="0.2">
      <c r="A25" s="353" t="s">
        <v>42</v>
      </c>
      <c r="B25" s="354">
        <v>205</v>
      </c>
      <c r="C25" s="362" t="s">
        <v>339</v>
      </c>
      <c r="D25" s="356"/>
      <c r="E25" s="357">
        <v>5</v>
      </c>
      <c r="F25" s="358" t="s">
        <v>64</v>
      </c>
      <c r="G25" s="359"/>
      <c r="H25" s="698"/>
      <c r="I25" s="323">
        <f t="shared" si="0"/>
        <v>0</v>
      </c>
      <c r="J25" s="360"/>
      <c r="K25" s="360"/>
      <c r="L25" s="360"/>
    </row>
    <row r="26" spans="1:12" s="361" customFormat="1" ht="14.25" x14ac:dyDescent="0.2">
      <c r="A26" s="353" t="s">
        <v>43</v>
      </c>
      <c r="B26" s="354">
        <v>205</v>
      </c>
      <c r="C26" s="362" t="s">
        <v>532</v>
      </c>
      <c r="D26" s="356"/>
      <c r="E26" s="357">
        <v>2</v>
      </c>
      <c r="F26" s="358" t="s">
        <v>64</v>
      </c>
      <c r="G26" s="359"/>
      <c r="H26" s="698"/>
      <c r="I26" s="323">
        <f t="shared" si="0"/>
        <v>0</v>
      </c>
      <c r="J26" s="360"/>
      <c r="K26" s="360"/>
      <c r="L26" s="360"/>
    </row>
    <row r="27" spans="1:12" s="361" customFormat="1" ht="14.25" x14ac:dyDescent="0.2">
      <c r="A27" s="353" t="s">
        <v>44</v>
      </c>
      <c r="B27" s="354">
        <v>205</v>
      </c>
      <c r="C27" s="362" t="s">
        <v>376</v>
      </c>
      <c r="D27" s="356"/>
      <c r="E27" s="357">
        <v>5</v>
      </c>
      <c r="F27" s="358" t="s">
        <v>64</v>
      </c>
      <c r="G27" s="359"/>
      <c r="H27" s="698"/>
      <c r="I27" s="323">
        <f t="shared" si="0"/>
        <v>0</v>
      </c>
      <c r="J27" s="360"/>
      <c r="K27" s="360"/>
      <c r="L27" s="360"/>
    </row>
    <row r="28" spans="1:12" s="361" customFormat="1" ht="14.25" x14ac:dyDescent="0.2">
      <c r="A28" s="353" t="s">
        <v>45</v>
      </c>
      <c r="B28" s="354">
        <v>212</v>
      </c>
      <c r="C28" s="362" t="s">
        <v>733</v>
      </c>
      <c r="D28" s="356"/>
      <c r="E28" s="357">
        <v>10</v>
      </c>
      <c r="F28" s="358" t="s">
        <v>64</v>
      </c>
      <c r="G28" s="359"/>
      <c r="H28" s="698"/>
      <c r="I28" s="323">
        <f t="shared" si="0"/>
        <v>0</v>
      </c>
      <c r="J28" s="360"/>
      <c r="K28" s="360"/>
      <c r="L28" s="360"/>
    </row>
    <row r="29" spans="1:12" s="361" customFormat="1" ht="14.25" x14ac:dyDescent="0.2">
      <c r="A29" s="353" t="s">
        <v>46</v>
      </c>
      <c r="B29" s="354">
        <v>204</v>
      </c>
      <c r="C29" s="362" t="s">
        <v>734</v>
      </c>
      <c r="D29" s="356"/>
      <c r="E29" s="357">
        <v>4</v>
      </c>
      <c r="F29" s="358" t="s">
        <v>64</v>
      </c>
      <c r="G29" s="359"/>
      <c r="H29" s="698"/>
      <c r="I29" s="323">
        <f t="shared" si="0"/>
        <v>0</v>
      </c>
      <c r="J29" s="360"/>
      <c r="K29" s="360"/>
      <c r="L29" s="360"/>
    </row>
    <row r="30" spans="1:12" s="361" customFormat="1" ht="14.25" x14ac:dyDescent="0.2">
      <c r="A30" s="353" t="s">
        <v>47</v>
      </c>
      <c r="B30" s="354">
        <v>204</v>
      </c>
      <c r="C30" s="362" t="s">
        <v>735</v>
      </c>
      <c r="D30" s="356"/>
      <c r="E30" s="357">
        <v>2</v>
      </c>
      <c r="F30" s="358" t="s">
        <v>64</v>
      </c>
      <c r="G30" s="359"/>
      <c r="H30" s="698"/>
      <c r="I30" s="323">
        <f t="shared" si="0"/>
        <v>0</v>
      </c>
      <c r="J30" s="360"/>
      <c r="K30" s="360"/>
      <c r="L30" s="360"/>
    </row>
    <row r="31" spans="1:12" s="361" customFormat="1" ht="14.25" x14ac:dyDescent="0.2">
      <c r="A31" s="353" t="s">
        <v>48</v>
      </c>
      <c r="B31" s="354">
        <v>204</v>
      </c>
      <c r="C31" s="362" t="s">
        <v>739</v>
      </c>
      <c r="D31" s="356"/>
      <c r="E31" s="357">
        <v>2</v>
      </c>
      <c r="F31" s="358" t="s">
        <v>64</v>
      </c>
      <c r="G31" s="359"/>
      <c r="H31" s="698"/>
      <c r="I31" s="323">
        <f t="shared" si="0"/>
        <v>0</v>
      </c>
      <c r="J31" s="360"/>
      <c r="K31" s="360"/>
      <c r="L31" s="360"/>
    </row>
    <row r="32" spans="1:12" s="361" customFormat="1" ht="14.25" x14ac:dyDescent="0.2">
      <c r="A32" s="353" t="s">
        <v>49</v>
      </c>
      <c r="B32" s="354">
        <v>204</v>
      </c>
      <c r="C32" s="362" t="s">
        <v>740</v>
      </c>
      <c r="D32" s="356"/>
      <c r="E32" s="357">
        <v>2</v>
      </c>
      <c r="F32" s="358" t="s">
        <v>64</v>
      </c>
      <c r="G32" s="359"/>
      <c r="H32" s="698"/>
      <c r="I32" s="323">
        <f t="shared" si="0"/>
        <v>0</v>
      </c>
      <c r="J32" s="360"/>
      <c r="K32" s="360"/>
      <c r="L32" s="360"/>
    </row>
    <row r="33" spans="1:15" s="361" customFormat="1" ht="14.25" x14ac:dyDescent="0.2">
      <c r="A33" s="353" t="s">
        <v>50</v>
      </c>
      <c r="B33" s="354"/>
      <c r="C33" s="362" t="s">
        <v>741</v>
      </c>
      <c r="D33" s="356"/>
      <c r="E33" s="357">
        <v>2</v>
      </c>
      <c r="F33" s="358" t="s">
        <v>64</v>
      </c>
      <c r="G33" s="359"/>
      <c r="H33" s="698"/>
      <c r="I33" s="323">
        <f t="shared" si="0"/>
        <v>0</v>
      </c>
      <c r="J33" s="360"/>
      <c r="K33" s="360"/>
      <c r="L33" s="360"/>
    </row>
    <row r="34" spans="1:15" s="361" customFormat="1" ht="15" x14ac:dyDescent="0.2">
      <c r="A34" s="365"/>
      <c r="B34" s="366"/>
      <c r="C34" s="367" t="s">
        <v>531</v>
      </c>
      <c r="D34" s="368"/>
      <c r="E34" s="369"/>
      <c r="F34" s="370"/>
      <c r="G34" s="371"/>
      <c r="H34" s="699"/>
      <c r="I34" s="372"/>
      <c r="J34" s="360"/>
      <c r="K34" s="360"/>
      <c r="L34" s="360"/>
    </row>
    <row r="35" spans="1:15" s="361" customFormat="1" ht="14.25" x14ac:dyDescent="0.2">
      <c r="A35" s="353" t="s">
        <v>51</v>
      </c>
      <c r="B35" s="354">
        <v>200</v>
      </c>
      <c r="C35" s="355" t="s">
        <v>127</v>
      </c>
      <c r="D35" s="356"/>
      <c r="E35" s="373">
        <v>100</v>
      </c>
      <c r="F35" s="358" t="s">
        <v>64</v>
      </c>
      <c r="G35" s="359"/>
      <c r="H35" s="698"/>
      <c r="I35" s="323">
        <f>+E35*G35</f>
        <v>0</v>
      </c>
      <c r="J35" s="360"/>
      <c r="K35" s="360"/>
      <c r="L35" s="360"/>
    </row>
    <row r="36" spans="1:15" s="361" customFormat="1" ht="14.25" x14ac:dyDescent="0.2">
      <c r="A36" s="353" t="s">
        <v>52</v>
      </c>
      <c r="B36" s="354">
        <v>200</v>
      </c>
      <c r="C36" s="362" t="s">
        <v>128</v>
      </c>
      <c r="D36" s="356"/>
      <c r="E36" s="373">
        <v>50</v>
      </c>
      <c r="F36" s="358" t="s">
        <v>64</v>
      </c>
      <c r="G36" s="359"/>
      <c r="H36" s="698"/>
      <c r="I36" s="323">
        <f>+E36*G36</f>
        <v>0</v>
      </c>
      <c r="J36" s="360"/>
      <c r="K36" s="360"/>
      <c r="L36" s="360"/>
    </row>
    <row r="37" spans="1:15" s="361" customFormat="1" ht="14.25" x14ac:dyDescent="0.2">
      <c r="A37" s="353" t="s">
        <v>53</v>
      </c>
      <c r="B37" s="374">
        <v>200</v>
      </c>
      <c r="C37" s="375" t="s">
        <v>129</v>
      </c>
      <c r="D37" s="376"/>
      <c r="E37" s="377">
        <v>130</v>
      </c>
      <c r="F37" s="378" t="s">
        <v>64</v>
      </c>
      <c r="G37" s="359"/>
      <c r="H37" s="700"/>
      <c r="I37" s="323">
        <f>+E37*G37</f>
        <v>0</v>
      </c>
      <c r="J37" s="360"/>
      <c r="K37" s="360"/>
      <c r="L37" s="360"/>
    </row>
    <row r="38" spans="1:15" s="361" customFormat="1" ht="14.25" x14ac:dyDescent="0.2">
      <c r="A38" s="353" t="s">
        <v>54</v>
      </c>
      <c r="B38" s="379">
        <v>200</v>
      </c>
      <c r="C38" s="380" t="s">
        <v>130</v>
      </c>
      <c r="D38" s="356"/>
      <c r="E38" s="381">
        <v>2</v>
      </c>
      <c r="F38" s="382" t="s">
        <v>64</v>
      </c>
      <c r="G38" s="359"/>
      <c r="H38" s="701"/>
      <c r="I38" s="323">
        <f>+E38*G38</f>
        <v>0</v>
      </c>
      <c r="J38" s="360"/>
      <c r="K38" s="360"/>
      <c r="L38" s="360"/>
    </row>
    <row r="39" spans="1:15" s="33" customFormat="1" ht="15" thickBot="1" x14ac:dyDescent="0.25">
      <c r="A39" s="353" t="s">
        <v>55</v>
      </c>
      <c r="B39" s="379">
        <v>200</v>
      </c>
      <c r="C39" s="383" t="s">
        <v>131</v>
      </c>
      <c r="D39" s="356"/>
      <c r="E39" s="384">
        <v>5</v>
      </c>
      <c r="F39" s="382" t="s">
        <v>64</v>
      </c>
      <c r="G39" s="359"/>
      <c r="H39" s="701"/>
      <c r="I39" s="323">
        <f>+E39*G39</f>
        <v>0</v>
      </c>
      <c r="J39" s="360"/>
      <c r="K39" s="360"/>
      <c r="L39" s="360"/>
      <c r="M39" s="361"/>
      <c r="N39" s="361"/>
      <c r="O39" s="361"/>
    </row>
    <row r="40" spans="1:15" s="103" customFormat="1" ht="15.75" thickBot="1" x14ac:dyDescent="0.3">
      <c r="A40" s="99" t="s">
        <v>91</v>
      </c>
      <c r="B40" s="108"/>
      <c r="C40" s="100"/>
      <c r="D40" s="160"/>
      <c r="E40" s="101"/>
      <c r="F40" s="102"/>
      <c r="G40" s="161"/>
      <c r="H40" s="162"/>
      <c r="I40" s="115">
        <f>SUM(I16:I39)</f>
        <v>0</v>
      </c>
      <c r="J40" s="221">
        <f>SUM(J16:J39)</f>
        <v>0</v>
      </c>
      <c r="K40" s="221">
        <f>SUM(K16:K39)</f>
        <v>0</v>
      </c>
      <c r="L40" s="221">
        <f>SUM(L16:L39)</f>
        <v>0</v>
      </c>
    </row>
    <row r="41" spans="1:15" s="88" customFormat="1" ht="14.25" x14ac:dyDescent="0.2">
      <c r="B41" s="388"/>
      <c r="C41" s="389"/>
      <c r="D41" s="389"/>
      <c r="E41" s="502" t="s">
        <v>372</v>
      </c>
      <c r="F41" s="527"/>
      <c r="G41" s="528"/>
      <c r="H41" s="529"/>
      <c r="I41" s="530"/>
      <c r="J41" s="88" t="s">
        <v>590</v>
      </c>
    </row>
    <row r="42" spans="1:15" s="88" customFormat="1" ht="14.25" x14ac:dyDescent="0.2">
      <c r="B42" s="388"/>
      <c r="C42" s="389"/>
      <c r="D42" s="389"/>
      <c r="E42" s="507" t="s">
        <v>373</v>
      </c>
      <c r="F42" s="531"/>
      <c r="G42" s="532"/>
      <c r="H42" s="533"/>
      <c r="I42" s="534"/>
    </row>
    <row r="43" spans="1:15" s="88" customFormat="1" ht="15.75" thickBot="1" x14ac:dyDescent="0.3">
      <c r="B43" s="388"/>
      <c r="C43" s="389"/>
      <c r="D43" s="389"/>
      <c r="E43" s="535" t="s">
        <v>92</v>
      </c>
      <c r="F43" s="536"/>
      <c r="G43" s="537"/>
      <c r="H43" s="538"/>
      <c r="I43" s="539">
        <f>+I40+I41+I42</f>
        <v>0</v>
      </c>
    </row>
    <row r="44" spans="1:15" s="88" customFormat="1" ht="15" x14ac:dyDescent="0.25">
      <c r="B44" s="388"/>
      <c r="C44" s="389"/>
      <c r="D44" s="389"/>
      <c r="E44" s="540"/>
      <c r="F44" s="540"/>
      <c r="G44" s="541"/>
      <c r="H44" s="541"/>
      <c r="I44" s="542"/>
    </row>
    <row r="45" spans="1:15" x14ac:dyDescent="0.2">
      <c r="C45" s="91"/>
      <c r="D45" s="91"/>
      <c r="E45" s="116"/>
      <c r="F45" s="117"/>
      <c r="G45" s="163"/>
      <c r="H45" s="164"/>
      <c r="I45" s="118"/>
    </row>
    <row r="46" spans="1:15" s="88" customFormat="1" ht="15" x14ac:dyDescent="0.25">
      <c r="A46" s="263" t="s">
        <v>579</v>
      </c>
      <c r="B46" s="264"/>
      <c r="C46" s="263"/>
      <c r="D46" s="26"/>
      <c r="E46" s="265"/>
      <c r="F46" s="30"/>
      <c r="G46" s="28"/>
      <c r="H46" s="29"/>
      <c r="I46" s="123"/>
      <c r="J46" s="12"/>
      <c r="K46" s="12"/>
      <c r="L46" s="12"/>
    </row>
    <row r="47" spans="1:15" s="88" customFormat="1" ht="14.25" x14ac:dyDescent="0.2">
      <c r="A47" s="266" t="s">
        <v>585</v>
      </c>
      <c r="B47" s="267"/>
      <c r="C47" s="266"/>
      <c r="D47" s="26"/>
      <c r="E47" s="265"/>
      <c r="F47" s="30"/>
      <c r="G47" s="28"/>
      <c r="H47" s="29"/>
      <c r="I47" s="123"/>
      <c r="J47" s="12"/>
      <c r="K47" s="12"/>
      <c r="L47" s="12"/>
    </row>
    <row r="48" spans="1:15" s="88" customFormat="1" ht="14.25" x14ac:dyDescent="0.2">
      <c r="A48" s="266" t="s">
        <v>580</v>
      </c>
      <c r="B48" s="267"/>
      <c r="C48" s="266"/>
      <c r="D48" s="268"/>
      <c r="E48" s="267"/>
      <c r="F48" s="269"/>
      <c r="G48" s="270"/>
      <c r="H48" s="271"/>
      <c r="I48" s="272"/>
      <c r="J48" s="266"/>
      <c r="K48" s="266"/>
      <c r="L48" s="266"/>
    </row>
    <row r="49" spans="1:12" s="88" customFormat="1" ht="14.25" x14ac:dyDescent="0.2">
      <c r="A49" s="266" t="s">
        <v>581</v>
      </c>
      <c r="B49" s="267"/>
      <c r="C49" s="266"/>
      <c r="D49" s="268"/>
      <c r="E49" s="267"/>
      <c r="F49" s="269"/>
      <c r="G49" s="270"/>
      <c r="H49" s="271"/>
      <c r="I49" s="272"/>
      <c r="J49" s="266"/>
      <c r="K49" s="266"/>
      <c r="L49" s="266"/>
    </row>
    <row r="50" spans="1:12" s="88" customFormat="1" ht="14.25" x14ac:dyDescent="0.2">
      <c r="A50" s="266" t="s">
        <v>582</v>
      </c>
      <c r="B50" s="267"/>
      <c r="C50" s="266"/>
      <c r="D50" s="268"/>
      <c r="E50" s="267"/>
      <c r="F50" s="269"/>
      <c r="G50" s="270"/>
      <c r="H50" s="271"/>
      <c r="I50" s="272"/>
      <c r="J50" s="266"/>
      <c r="K50" s="266"/>
      <c r="L50" s="266"/>
    </row>
    <row r="51" spans="1:12" s="88" customFormat="1" ht="14.25" x14ac:dyDescent="0.2">
      <c r="A51" s="266" t="s">
        <v>583</v>
      </c>
      <c r="B51" s="267"/>
      <c r="C51" s="266"/>
      <c r="D51" s="268"/>
      <c r="E51" s="267"/>
      <c r="F51" s="269"/>
      <c r="G51" s="270"/>
      <c r="H51" s="271"/>
      <c r="I51" s="272"/>
      <c r="J51" s="266"/>
      <c r="K51" s="266"/>
      <c r="L51" s="266"/>
    </row>
    <row r="52" spans="1:12" s="702" customFormat="1" ht="14.25" x14ac:dyDescent="0.2">
      <c r="A52" s="688" t="s">
        <v>587</v>
      </c>
      <c r="B52" s="689"/>
      <c r="C52" s="688"/>
      <c r="D52" s="690"/>
      <c r="E52" s="689"/>
      <c r="F52" s="691"/>
      <c r="G52" s="692"/>
      <c r="H52" s="693"/>
      <c r="I52" s="694"/>
      <c r="J52" s="688"/>
      <c r="K52" s="688"/>
      <c r="L52" s="688"/>
    </row>
    <row r="53" spans="1:12" s="88" customFormat="1" ht="14.25" x14ac:dyDescent="0.2">
      <c r="A53" s="274" t="s">
        <v>586</v>
      </c>
      <c r="B53" s="275"/>
      <c r="C53" s="274"/>
      <c r="D53" s="276"/>
      <c r="E53" s="275"/>
      <c r="F53" s="277"/>
      <c r="G53" s="278"/>
      <c r="H53" s="279"/>
      <c r="I53" s="280"/>
      <c r="J53" s="274"/>
      <c r="K53" s="274"/>
      <c r="L53" s="274"/>
    </row>
    <row r="54" spans="1:12" s="88" customFormat="1" ht="14.25" x14ac:dyDescent="0.2">
      <c r="A54" s="266" t="s">
        <v>584</v>
      </c>
      <c r="B54" s="265"/>
      <c r="C54" s="12"/>
      <c r="D54" s="282"/>
      <c r="E54" s="283"/>
      <c r="F54" s="30"/>
      <c r="G54" s="28"/>
      <c r="H54" s="29"/>
      <c r="I54" s="123"/>
      <c r="J54" s="12"/>
      <c r="K54" s="12"/>
      <c r="L54" s="12"/>
    </row>
    <row r="55" spans="1:12" s="88" customFormat="1" ht="14.25" x14ac:dyDescent="0.2">
      <c r="B55" s="388"/>
      <c r="C55" s="389"/>
      <c r="D55" s="389"/>
      <c r="E55" s="390"/>
      <c r="F55" s="391"/>
      <c r="G55" s="89"/>
      <c r="H55" s="89"/>
      <c r="I55" s="89"/>
    </row>
    <row r="56" spans="1:12" s="88" customFormat="1" ht="15" x14ac:dyDescent="0.25">
      <c r="A56" s="392" t="s">
        <v>93</v>
      </c>
      <c r="B56" s="388"/>
      <c r="E56" s="390"/>
      <c r="F56" s="90"/>
      <c r="G56" s="154"/>
      <c r="H56" s="154"/>
      <c r="I56" s="154"/>
    </row>
    <row r="57" spans="1:12" s="88" customFormat="1" ht="14.25" x14ac:dyDescent="0.2">
      <c r="A57" s="88" t="s">
        <v>113</v>
      </c>
      <c r="B57" s="388"/>
      <c r="E57" s="390"/>
      <c r="F57" s="90"/>
      <c r="G57" s="154"/>
      <c r="H57" s="154"/>
      <c r="I57" s="154"/>
    </row>
    <row r="58" spans="1:12" s="88" customFormat="1" ht="15" x14ac:dyDescent="0.25">
      <c r="A58" s="88" t="s">
        <v>604</v>
      </c>
      <c r="B58" s="388"/>
      <c r="E58" s="390"/>
      <c r="F58" s="90"/>
      <c r="G58" s="154"/>
      <c r="H58" s="154"/>
      <c r="I58" s="154"/>
    </row>
    <row r="59" spans="1:12" s="88" customFormat="1" ht="14.25" x14ac:dyDescent="0.2">
      <c r="A59" s="88" t="s">
        <v>114</v>
      </c>
      <c r="B59" s="388"/>
      <c r="E59" s="390"/>
      <c r="F59" s="90"/>
      <c r="G59" s="154"/>
      <c r="H59" s="154"/>
      <c r="I59" s="154"/>
    </row>
    <row r="60" spans="1:12" s="88" customFormat="1" ht="14.25" x14ac:dyDescent="0.2">
      <c r="A60" s="88" t="s">
        <v>115</v>
      </c>
      <c r="B60" s="388"/>
      <c r="E60" s="390"/>
      <c r="F60" s="90"/>
      <c r="G60" s="154"/>
      <c r="H60" s="154"/>
      <c r="I60" s="154"/>
    </row>
    <row r="61" spans="1:12" s="88" customFormat="1" ht="14.25" x14ac:dyDescent="0.2">
      <c r="B61" s="388"/>
      <c r="E61" s="390"/>
      <c r="F61" s="90"/>
      <c r="G61" s="154"/>
      <c r="H61" s="154"/>
      <c r="I61" s="154"/>
    </row>
    <row r="62" spans="1:12" s="88" customFormat="1" ht="14.25" x14ac:dyDescent="0.2">
      <c r="A62" s="88" t="s">
        <v>116</v>
      </c>
      <c r="B62" s="388"/>
      <c r="E62" s="390"/>
      <c r="F62" s="90"/>
      <c r="G62" s="154"/>
      <c r="H62" s="154"/>
      <c r="I62" s="154"/>
    </row>
    <row r="63" spans="1:12" s="392" customFormat="1" ht="15" x14ac:dyDescent="0.25">
      <c r="A63" s="392" t="s">
        <v>589</v>
      </c>
      <c r="B63" s="715"/>
      <c r="E63" s="716"/>
      <c r="F63" s="716"/>
      <c r="G63" s="717"/>
    </row>
    <row r="64" spans="1:12" s="88" customFormat="1" ht="14.25" x14ac:dyDescent="0.2">
      <c r="B64" s="388"/>
      <c r="E64" s="390"/>
      <c r="F64" s="90"/>
      <c r="G64" s="154"/>
      <c r="H64" s="154"/>
      <c r="I64" s="154"/>
    </row>
    <row r="65" spans="1:10" s="88" customFormat="1" ht="15" x14ac:dyDescent="0.25">
      <c r="A65" s="88" t="s">
        <v>605</v>
      </c>
      <c r="B65" s="388"/>
      <c r="E65" s="390"/>
      <c r="F65" s="90"/>
      <c r="G65" s="154"/>
      <c r="H65" s="154"/>
      <c r="I65" s="154"/>
    </row>
    <row r="66" spans="1:10" s="88" customFormat="1" ht="14.25" x14ac:dyDescent="0.2">
      <c r="B66" s="388"/>
      <c r="E66" s="390"/>
      <c r="F66" s="90"/>
      <c r="G66" s="154"/>
      <c r="H66" s="154"/>
      <c r="I66" s="154"/>
    </row>
    <row r="67" spans="1:10" s="88" customFormat="1" ht="15" x14ac:dyDescent="0.25">
      <c r="A67" s="392"/>
      <c r="B67" s="388"/>
      <c r="E67" s="390"/>
      <c r="F67" s="90"/>
      <c r="G67" s="154"/>
      <c r="H67" s="154"/>
      <c r="I67" s="154"/>
    </row>
    <row r="68" spans="1:10" s="88" customFormat="1" ht="14.25" x14ac:dyDescent="0.2">
      <c r="B68" s="388"/>
      <c r="E68" s="390"/>
      <c r="F68" s="90"/>
      <c r="G68" s="154"/>
      <c r="H68" s="154"/>
      <c r="I68" s="154"/>
    </row>
    <row r="69" spans="1:10" s="88" customFormat="1" ht="14.25" x14ac:dyDescent="0.2">
      <c r="B69" s="388"/>
      <c r="E69" s="390"/>
      <c r="F69" s="90"/>
      <c r="G69" s="154"/>
      <c r="H69" s="154"/>
      <c r="I69" s="154"/>
    </row>
    <row r="70" spans="1:10" s="88" customFormat="1" ht="14.25" x14ac:dyDescent="0.2">
      <c r="B70" s="388"/>
      <c r="E70" s="390"/>
      <c r="F70" s="90"/>
      <c r="G70" s="154"/>
      <c r="H70" s="154"/>
      <c r="I70" s="154"/>
    </row>
    <row r="71" spans="1:10" s="88" customFormat="1" ht="14.25" x14ac:dyDescent="0.2">
      <c r="A71" s="393" t="s">
        <v>255</v>
      </c>
      <c r="B71" s="394"/>
      <c r="C71" s="395"/>
      <c r="D71" s="396" t="s">
        <v>96</v>
      </c>
      <c r="E71" s="396"/>
      <c r="F71" s="397" t="s">
        <v>97</v>
      </c>
      <c r="G71" s="397"/>
      <c r="H71" s="397"/>
      <c r="I71" s="397"/>
    </row>
    <row r="72" spans="1:10" s="88" customFormat="1" ht="25.5" customHeight="1" thickBot="1" x14ac:dyDescent="0.25">
      <c r="A72" s="398"/>
      <c r="B72" s="399"/>
      <c r="C72" s="400"/>
      <c r="D72" s="401"/>
      <c r="E72" s="402"/>
      <c r="F72" s="403"/>
      <c r="G72" s="404"/>
      <c r="H72" s="404"/>
      <c r="I72" s="404"/>
      <c r="J72" s="389"/>
    </row>
  </sheetData>
  <sheetProtection password="CF35" sheet="1" objects="1" scenarios="1" formatCells="0"/>
  <sortState ref="A16:U29">
    <sortCondition ref="C16:C29"/>
  </sortState>
  <phoneticPr fontId="2" type="noConversion"/>
  <pageMargins left="0.59055118110236227" right="0.59055118110236227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O232"/>
  <sheetViews>
    <sheetView zoomScaleNormal="100" workbookViewId="0">
      <pane xSplit="3" ySplit="15" topLeftCell="D202" activePane="bottomRight" state="frozen"/>
      <selection pane="topRight" activeCell="D1" sqref="D1"/>
      <selection pane="bottomLeft" activeCell="A16" sqref="A16"/>
      <selection pane="bottomRight" activeCell="A16" sqref="A16:A203"/>
    </sheetView>
  </sheetViews>
  <sheetFormatPr defaultRowHeight="12.75" x14ac:dyDescent="0.2"/>
  <cols>
    <col min="1" max="1" width="6.42578125" style="7" customWidth="1"/>
    <col min="2" max="2" width="5.42578125" style="8" customWidth="1"/>
    <col min="3" max="3" width="33.28515625" style="109" customWidth="1"/>
    <col min="4" max="4" width="28.85546875" style="13" customWidth="1"/>
    <col min="5" max="5" width="8.140625" style="14" customWidth="1"/>
    <col min="6" max="6" width="7.7109375" style="9" customWidth="1"/>
    <col min="7" max="7" width="11.85546875" style="119" customWidth="1"/>
    <col min="8" max="8" width="7.28515625" style="120" customWidth="1"/>
    <col min="9" max="9" width="16.5703125" style="51" customWidth="1"/>
    <col min="10" max="12" width="12" style="7" customWidth="1"/>
    <col min="13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6" t="s">
        <v>102</v>
      </c>
      <c r="B3" s="25"/>
      <c r="C3" s="110"/>
      <c r="D3" s="13"/>
      <c r="E3" s="25"/>
      <c r="F3" s="27"/>
      <c r="G3" s="65" t="s">
        <v>110</v>
      </c>
      <c r="H3" s="121" t="s">
        <v>111</v>
      </c>
      <c r="I3" s="52"/>
    </row>
    <row r="4" spans="1:12" s="12" customFormat="1" ht="15" x14ac:dyDescent="0.25">
      <c r="A4" s="86" t="s">
        <v>493</v>
      </c>
      <c r="B4" s="25"/>
      <c r="C4" s="110"/>
      <c r="D4" s="13"/>
      <c r="E4" s="25"/>
      <c r="F4" s="27" t="s">
        <v>27</v>
      </c>
      <c r="G4" s="122"/>
      <c r="H4" s="123"/>
      <c r="I4" s="52"/>
    </row>
    <row r="5" spans="1:12" s="12" customFormat="1" ht="15" x14ac:dyDescent="0.25">
      <c r="A5" s="86" t="s">
        <v>122</v>
      </c>
      <c r="B5" s="25"/>
      <c r="C5" s="110"/>
      <c r="D5" s="13"/>
      <c r="E5" s="25"/>
      <c r="F5" s="30"/>
      <c r="G5" s="122"/>
      <c r="H5" s="123"/>
      <c r="I5" s="52"/>
    </row>
    <row r="6" spans="1:12" x14ac:dyDescent="0.2">
      <c r="A6" s="3"/>
      <c r="B6" s="11"/>
      <c r="E6" s="15"/>
      <c r="I6" s="53"/>
    </row>
    <row r="7" spans="1:12" ht="15" x14ac:dyDescent="0.2">
      <c r="A7" s="59" t="s">
        <v>104</v>
      </c>
      <c r="B7" s="25"/>
      <c r="C7" s="59"/>
      <c r="D7" s="147"/>
      <c r="G7" s="44" t="s">
        <v>305</v>
      </c>
      <c r="H7" s="44">
        <v>4</v>
      </c>
      <c r="I7" s="347"/>
    </row>
    <row r="8" spans="1:12" s="128" customFormat="1" ht="15.75" x14ac:dyDescent="0.25">
      <c r="A8" s="199"/>
      <c r="B8" s="200"/>
      <c r="C8" s="199"/>
      <c r="D8" s="148"/>
      <c r="E8" s="125"/>
      <c r="F8" s="126"/>
      <c r="G8" s="296" t="s">
        <v>132</v>
      </c>
      <c r="H8" s="407"/>
      <c r="I8" s="407"/>
      <c r="J8" s="408"/>
    </row>
    <row r="9" spans="1:12" s="34" customFormat="1" ht="15.75" x14ac:dyDescent="0.25">
      <c r="A9" s="720"/>
      <c r="B9" s="721"/>
      <c r="C9" s="72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720"/>
      <c r="B10" s="721"/>
      <c r="C10" s="72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416" t="s">
        <v>501</v>
      </c>
      <c r="B12" s="417"/>
      <c r="C12" s="418"/>
      <c r="D12" s="419" t="s">
        <v>371</v>
      </c>
      <c r="E12" s="257" t="s">
        <v>800</v>
      </c>
      <c r="F12" s="420"/>
      <c r="G12" s="419"/>
      <c r="H12" s="421"/>
      <c r="I12" s="54"/>
      <c r="J12" s="217"/>
      <c r="K12" s="218"/>
      <c r="L12" s="218"/>
    </row>
    <row r="13" spans="1:12" s="33" customFormat="1" ht="21.75" customHeight="1" thickBot="1" x14ac:dyDescent="0.3">
      <c r="A13" s="63"/>
      <c r="B13" s="64"/>
      <c r="C13" s="112"/>
      <c r="D13" s="149"/>
      <c r="E13" s="31"/>
      <c r="F13" s="32"/>
      <c r="G13" s="130"/>
      <c r="H13" s="54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782" t="s">
        <v>595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113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6" t="s">
        <v>317</v>
      </c>
      <c r="J15" s="195" t="s">
        <v>42</v>
      </c>
      <c r="K15" s="196" t="s">
        <v>43</v>
      </c>
      <c r="L15" s="783" t="s">
        <v>44</v>
      </c>
    </row>
    <row r="16" spans="1:12" s="33" customFormat="1" ht="28.5" x14ac:dyDescent="0.2">
      <c r="A16" s="422" t="s">
        <v>31</v>
      </c>
      <c r="B16" s="423">
        <v>911</v>
      </c>
      <c r="C16" s="328" t="s">
        <v>394</v>
      </c>
      <c r="D16" s="719"/>
      <c r="E16" s="424">
        <v>9</v>
      </c>
      <c r="F16" s="424" t="s">
        <v>64</v>
      </c>
      <c r="G16" s="425"/>
      <c r="H16" s="426"/>
      <c r="I16" s="323">
        <f t="shared" ref="I16:I79" si="0">E16*G16</f>
        <v>0</v>
      </c>
      <c r="J16" s="324"/>
      <c r="K16" s="325"/>
      <c r="L16" s="326"/>
    </row>
    <row r="17" spans="1:15" s="33" customFormat="1" ht="28.5" x14ac:dyDescent="0.2">
      <c r="A17" s="422" t="s">
        <v>32</v>
      </c>
      <c r="B17" s="423">
        <v>711</v>
      </c>
      <c r="C17" s="328" t="s">
        <v>395</v>
      </c>
      <c r="D17" s="719"/>
      <c r="E17" s="427">
        <v>6</v>
      </c>
      <c r="F17" s="424" t="s">
        <v>64</v>
      </c>
      <c r="G17" s="425"/>
      <c r="H17" s="426"/>
      <c r="I17" s="323">
        <f t="shared" si="0"/>
        <v>0</v>
      </c>
      <c r="J17" s="324"/>
      <c r="K17" s="243"/>
      <c r="L17" s="326"/>
    </row>
    <row r="18" spans="1:15" s="33" customFormat="1" ht="28.5" x14ac:dyDescent="0.2">
      <c r="A18" s="422" t="s">
        <v>33</v>
      </c>
      <c r="B18" s="423">
        <v>708</v>
      </c>
      <c r="C18" s="328" t="s">
        <v>483</v>
      </c>
      <c r="D18" s="719"/>
      <c r="E18" s="427">
        <v>1</v>
      </c>
      <c r="F18" s="424" t="s">
        <v>64</v>
      </c>
      <c r="G18" s="425"/>
      <c r="H18" s="426"/>
      <c r="I18" s="323">
        <f t="shared" si="0"/>
        <v>0</v>
      </c>
      <c r="J18" s="324"/>
      <c r="K18" s="243"/>
      <c r="L18" s="326"/>
    </row>
    <row r="19" spans="1:15" s="33" customFormat="1" ht="28.5" x14ac:dyDescent="0.2">
      <c r="A19" s="422" t="s">
        <v>34</v>
      </c>
      <c r="B19" s="423">
        <v>708</v>
      </c>
      <c r="C19" s="328" t="s">
        <v>630</v>
      </c>
      <c r="D19" s="719"/>
      <c r="E19" s="427">
        <v>1</v>
      </c>
      <c r="F19" s="424" t="s">
        <v>64</v>
      </c>
      <c r="G19" s="425"/>
      <c r="H19" s="426"/>
      <c r="I19" s="323">
        <f t="shared" si="0"/>
        <v>0</v>
      </c>
      <c r="J19" s="324"/>
      <c r="K19" s="243"/>
      <c r="L19" s="326"/>
    </row>
    <row r="20" spans="1:15" s="33" customFormat="1" ht="42.75" x14ac:dyDescent="0.2">
      <c r="A20" s="422" t="s">
        <v>35</v>
      </c>
      <c r="B20" s="428">
        <v>700</v>
      </c>
      <c r="C20" s="429" t="s">
        <v>377</v>
      </c>
      <c r="D20" s="719"/>
      <c r="E20" s="430">
        <v>1</v>
      </c>
      <c r="F20" s="430" t="s">
        <v>64</v>
      </c>
      <c r="G20" s="425"/>
      <c r="H20" s="426"/>
      <c r="I20" s="323">
        <f t="shared" si="0"/>
        <v>0</v>
      </c>
      <c r="J20" s="324"/>
      <c r="K20" s="243"/>
      <c r="L20" s="326"/>
    </row>
    <row r="21" spans="1:15" s="33" customFormat="1" ht="14.25" x14ac:dyDescent="0.2">
      <c r="A21" s="422" t="s">
        <v>36</v>
      </c>
      <c r="B21" s="428">
        <v>701</v>
      </c>
      <c r="C21" s="429" t="s">
        <v>397</v>
      </c>
      <c r="D21" s="719"/>
      <c r="E21" s="430">
        <v>5</v>
      </c>
      <c r="F21" s="430" t="s">
        <v>64</v>
      </c>
      <c r="G21" s="425"/>
      <c r="H21" s="426"/>
      <c r="I21" s="323">
        <f t="shared" si="0"/>
        <v>0</v>
      </c>
      <c r="J21" s="324"/>
      <c r="K21" s="243"/>
      <c r="L21" s="326"/>
    </row>
    <row r="22" spans="1:15" s="33" customFormat="1" ht="14.25" x14ac:dyDescent="0.2">
      <c r="A22" s="422" t="s">
        <v>37</v>
      </c>
      <c r="B22" s="428">
        <v>701</v>
      </c>
      <c r="C22" s="429" t="s">
        <v>612</v>
      </c>
      <c r="D22" s="719"/>
      <c r="E22" s="430">
        <v>25</v>
      </c>
      <c r="F22" s="430" t="s">
        <v>64</v>
      </c>
      <c r="G22" s="425"/>
      <c r="H22" s="426"/>
      <c r="I22" s="323">
        <f t="shared" si="0"/>
        <v>0</v>
      </c>
      <c r="J22" s="324"/>
      <c r="K22" s="243"/>
      <c r="L22" s="326"/>
    </row>
    <row r="23" spans="1:15" s="33" customFormat="1" ht="28.5" x14ac:dyDescent="0.2">
      <c r="A23" s="422" t="s">
        <v>38</v>
      </c>
      <c r="B23" s="428">
        <v>701</v>
      </c>
      <c r="C23" s="429" t="s">
        <v>624</v>
      </c>
      <c r="D23" s="719"/>
      <c r="E23" s="431">
        <v>15</v>
      </c>
      <c r="F23" s="432" t="s">
        <v>64</v>
      </c>
      <c r="G23" s="240"/>
      <c r="H23" s="426"/>
      <c r="I23" s="323">
        <f t="shared" si="0"/>
        <v>0</v>
      </c>
      <c r="J23" s="324"/>
      <c r="K23" s="243"/>
      <c r="L23" s="326"/>
    </row>
    <row r="24" spans="1:15" s="33" customFormat="1" ht="14.25" x14ac:dyDescent="0.2">
      <c r="A24" s="422" t="s">
        <v>39</v>
      </c>
      <c r="B24" s="428">
        <v>701</v>
      </c>
      <c r="C24" s="429" t="s">
        <v>625</v>
      </c>
      <c r="D24" s="719"/>
      <c r="E24" s="431">
        <v>10</v>
      </c>
      <c r="F24" s="432" t="s">
        <v>64</v>
      </c>
      <c r="G24" s="240"/>
      <c r="H24" s="426"/>
      <c r="I24" s="323">
        <f t="shared" si="0"/>
        <v>0</v>
      </c>
      <c r="J24" s="324"/>
      <c r="K24" s="243"/>
      <c r="L24" s="326"/>
    </row>
    <row r="25" spans="1:15" s="33" customFormat="1" ht="14.25" x14ac:dyDescent="0.2">
      <c r="A25" s="422" t="s">
        <v>42</v>
      </c>
      <c r="B25" s="428">
        <v>700</v>
      </c>
      <c r="C25" s="429" t="s">
        <v>626</v>
      </c>
      <c r="D25" s="719"/>
      <c r="E25" s="431">
        <v>0.5</v>
      </c>
      <c r="F25" s="432" t="s">
        <v>64</v>
      </c>
      <c r="G25" s="240"/>
      <c r="H25" s="426"/>
      <c r="I25" s="323">
        <f t="shared" si="0"/>
        <v>0</v>
      </c>
      <c r="J25" s="324"/>
      <c r="K25" s="243"/>
      <c r="L25" s="326"/>
    </row>
    <row r="26" spans="1:15" s="33" customFormat="1" ht="14.25" x14ac:dyDescent="0.2">
      <c r="A26" s="422" t="s">
        <v>43</v>
      </c>
      <c r="B26" s="428">
        <v>125</v>
      </c>
      <c r="C26" s="328" t="s">
        <v>533</v>
      </c>
      <c r="D26" s="719"/>
      <c r="E26" s="334">
        <v>14</v>
      </c>
      <c r="F26" s="333" t="s">
        <v>64</v>
      </c>
      <c r="G26" s="240"/>
      <c r="H26" s="426"/>
      <c r="I26" s="323">
        <f t="shared" si="0"/>
        <v>0</v>
      </c>
      <c r="J26" s="324"/>
      <c r="K26" s="243"/>
      <c r="L26" s="326"/>
    </row>
    <row r="27" spans="1:15" s="33" customFormat="1" ht="28.5" x14ac:dyDescent="0.2">
      <c r="A27" s="422" t="s">
        <v>44</v>
      </c>
      <c r="B27" s="423">
        <v>171</v>
      </c>
      <c r="C27" s="328" t="s">
        <v>631</v>
      </c>
      <c r="D27" s="719"/>
      <c r="E27" s="334">
        <v>14</v>
      </c>
      <c r="F27" s="333" t="s">
        <v>64</v>
      </c>
      <c r="G27" s="240"/>
      <c r="H27" s="426"/>
      <c r="I27" s="323">
        <f t="shared" si="0"/>
        <v>0</v>
      </c>
      <c r="J27" s="324"/>
      <c r="K27" s="243"/>
      <c r="L27" s="326"/>
    </row>
    <row r="28" spans="1:15" s="33" customFormat="1" ht="28.5" x14ac:dyDescent="0.2">
      <c r="A28" s="422" t="s">
        <v>45</v>
      </c>
      <c r="B28" s="423">
        <v>514</v>
      </c>
      <c r="C28" s="328" t="s">
        <v>495</v>
      </c>
      <c r="D28" s="719"/>
      <c r="E28" s="334">
        <v>5</v>
      </c>
      <c r="F28" s="333" t="s">
        <v>64</v>
      </c>
      <c r="G28" s="240"/>
      <c r="H28" s="426"/>
      <c r="I28" s="323">
        <f t="shared" si="0"/>
        <v>0</v>
      </c>
      <c r="J28" s="324"/>
      <c r="K28" s="243"/>
      <c r="L28" s="326"/>
    </row>
    <row r="29" spans="1:15" s="33" customFormat="1" ht="28.5" x14ac:dyDescent="0.2">
      <c r="A29" s="422" t="s">
        <v>46</v>
      </c>
      <c r="B29" s="423"/>
      <c r="C29" s="328" t="s">
        <v>632</v>
      </c>
      <c r="D29" s="719"/>
      <c r="E29" s="334">
        <v>1</v>
      </c>
      <c r="F29" s="333" t="s">
        <v>64</v>
      </c>
      <c r="G29" s="240"/>
      <c r="H29" s="426"/>
      <c r="I29" s="323">
        <f t="shared" si="0"/>
        <v>0</v>
      </c>
      <c r="J29" s="324"/>
      <c r="K29" s="243"/>
      <c r="L29" s="326"/>
    </row>
    <row r="30" spans="1:15" s="33" customFormat="1" ht="28.5" x14ac:dyDescent="0.2">
      <c r="A30" s="422" t="s">
        <v>47</v>
      </c>
      <c r="B30" s="423">
        <v>927</v>
      </c>
      <c r="C30" s="328" t="s">
        <v>534</v>
      </c>
      <c r="D30" s="719"/>
      <c r="E30" s="334">
        <v>20</v>
      </c>
      <c r="F30" s="333" t="s">
        <v>64</v>
      </c>
      <c r="G30" s="240"/>
      <c r="H30" s="426"/>
      <c r="I30" s="323">
        <f t="shared" si="0"/>
        <v>0</v>
      </c>
      <c r="J30" s="324"/>
      <c r="K30" s="243"/>
      <c r="L30" s="326"/>
      <c r="O30" s="724"/>
    </row>
    <row r="31" spans="1:15" s="33" customFormat="1" ht="28.5" x14ac:dyDescent="0.2">
      <c r="A31" s="422" t="s">
        <v>48</v>
      </c>
      <c r="B31" s="423">
        <v>927</v>
      </c>
      <c r="C31" s="328" t="s">
        <v>633</v>
      </c>
      <c r="D31" s="719"/>
      <c r="E31" s="334">
        <v>25</v>
      </c>
      <c r="F31" s="333" t="s">
        <v>64</v>
      </c>
      <c r="G31" s="240"/>
      <c r="H31" s="426"/>
      <c r="I31" s="323">
        <f t="shared" si="0"/>
        <v>0</v>
      </c>
      <c r="J31" s="324"/>
      <c r="K31" s="243"/>
      <c r="L31" s="326"/>
    </row>
    <row r="32" spans="1:15" s="33" customFormat="1" ht="57" x14ac:dyDescent="0.2">
      <c r="A32" s="422" t="s">
        <v>49</v>
      </c>
      <c r="B32" s="428">
        <v>901</v>
      </c>
      <c r="C32" s="429" t="s">
        <v>470</v>
      </c>
      <c r="D32" s="719"/>
      <c r="E32" s="431">
        <v>5</v>
      </c>
      <c r="F32" s="333" t="s">
        <v>64</v>
      </c>
      <c r="G32" s="240"/>
      <c r="H32" s="426"/>
      <c r="I32" s="323">
        <f t="shared" si="0"/>
        <v>0</v>
      </c>
      <c r="J32" s="324"/>
      <c r="K32" s="243"/>
      <c r="L32" s="326"/>
    </row>
    <row r="33" spans="1:12" s="33" customFormat="1" ht="57" x14ac:dyDescent="0.2">
      <c r="A33" s="422" t="s">
        <v>50</v>
      </c>
      <c r="B33" s="428">
        <v>901</v>
      </c>
      <c r="C33" s="429" t="s">
        <v>471</v>
      </c>
      <c r="D33" s="719"/>
      <c r="E33" s="431">
        <v>5</v>
      </c>
      <c r="F33" s="333" t="s">
        <v>64</v>
      </c>
      <c r="G33" s="240"/>
      <c r="H33" s="426"/>
      <c r="I33" s="323">
        <f t="shared" si="0"/>
        <v>0</v>
      </c>
      <c r="J33" s="324"/>
      <c r="K33" s="243"/>
      <c r="L33" s="326"/>
    </row>
    <row r="34" spans="1:12" s="33" customFormat="1" ht="57" x14ac:dyDescent="0.2">
      <c r="A34" s="422" t="s">
        <v>51</v>
      </c>
      <c r="B34" s="428">
        <v>901</v>
      </c>
      <c r="C34" s="429" t="s">
        <v>472</v>
      </c>
      <c r="D34" s="719"/>
      <c r="E34" s="431">
        <v>5</v>
      </c>
      <c r="F34" s="333" t="s">
        <v>64</v>
      </c>
      <c r="G34" s="240"/>
      <c r="H34" s="426"/>
      <c r="I34" s="323">
        <f t="shared" si="0"/>
        <v>0</v>
      </c>
      <c r="J34" s="324"/>
      <c r="K34" s="243"/>
      <c r="L34" s="326"/>
    </row>
    <row r="35" spans="1:12" s="33" customFormat="1" ht="57" x14ac:dyDescent="0.2">
      <c r="A35" s="422" t="s">
        <v>52</v>
      </c>
      <c r="B35" s="428">
        <v>901</v>
      </c>
      <c r="C35" s="429" t="s">
        <v>473</v>
      </c>
      <c r="D35" s="719"/>
      <c r="E35" s="431">
        <v>5</v>
      </c>
      <c r="F35" s="333" t="s">
        <v>64</v>
      </c>
      <c r="G35" s="240"/>
      <c r="H35" s="426"/>
      <c r="I35" s="323">
        <f t="shared" si="0"/>
        <v>0</v>
      </c>
      <c r="J35" s="324"/>
      <c r="K35" s="243"/>
      <c r="L35" s="326"/>
    </row>
    <row r="36" spans="1:12" s="33" customFormat="1" ht="42.75" x14ac:dyDescent="0.2">
      <c r="A36" s="422" t="s">
        <v>53</v>
      </c>
      <c r="B36" s="428">
        <v>905</v>
      </c>
      <c r="C36" s="429" t="s">
        <v>694</v>
      </c>
      <c r="D36" s="719"/>
      <c r="E36" s="431">
        <v>20</v>
      </c>
      <c r="F36" s="333" t="s">
        <v>64</v>
      </c>
      <c r="G36" s="240"/>
      <c r="H36" s="426"/>
      <c r="I36" s="323">
        <f t="shared" si="0"/>
        <v>0</v>
      </c>
      <c r="J36" s="324"/>
      <c r="K36" s="243"/>
      <c r="L36" s="326"/>
    </row>
    <row r="37" spans="1:12" s="33" customFormat="1" ht="42.75" x14ac:dyDescent="0.2">
      <c r="A37" s="422" t="s">
        <v>54</v>
      </c>
      <c r="B37" s="428">
        <v>905</v>
      </c>
      <c r="C37" s="429" t="s">
        <v>695</v>
      </c>
      <c r="D37" s="719"/>
      <c r="E37" s="431">
        <v>30</v>
      </c>
      <c r="F37" s="333" t="s">
        <v>64</v>
      </c>
      <c r="G37" s="240"/>
      <c r="H37" s="426"/>
      <c r="I37" s="323">
        <f t="shared" si="0"/>
        <v>0</v>
      </c>
      <c r="J37" s="324"/>
      <c r="K37" s="243"/>
      <c r="L37" s="326"/>
    </row>
    <row r="38" spans="1:12" s="33" customFormat="1" ht="57" x14ac:dyDescent="0.2">
      <c r="A38" s="422" t="s">
        <v>55</v>
      </c>
      <c r="B38" s="428">
        <v>905</v>
      </c>
      <c r="C38" s="429" t="s">
        <v>474</v>
      </c>
      <c r="D38" s="719"/>
      <c r="E38" s="431">
        <v>10</v>
      </c>
      <c r="F38" s="333" t="s">
        <v>64</v>
      </c>
      <c r="G38" s="240"/>
      <c r="H38" s="426"/>
      <c r="I38" s="323">
        <f t="shared" si="0"/>
        <v>0</v>
      </c>
      <c r="J38" s="324"/>
      <c r="K38" s="243"/>
      <c r="L38" s="326"/>
    </row>
    <row r="39" spans="1:12" s="33" customFormat="1" ht="14.25" x14ac:dyDescent="0.2">
      <c r="A39" s="422" t="s">
        <v>56</v>
      </c>
      <c r="B39" s="423">
        <v>126</v>
      </c>
      <c r="C39" s="328" t="s">
        <v>435</v>
      </c>
      <c r="D39" s="719"/>
      <c r="E39" s="334">
        <v>2</v>
      </c>
      <c r="F39" s="333" t="s">
        <v>64</v>
      </c>
      <c r="G39" s="240"/>
      <c r="H39" s="426"/>
      <c r="I39" s="323">
        <f t="shared" si="0"/>
        <v>0</v>
      </c>
      <c r="J39" s="324"/>
      <c r="K39" s="243"/>
      <c r="L39" s="326"/>
    </row>
    <row r="40" spans="1:12" s="33" customFormat="1" ht="14.25" x14ac:dyDescent="0.2">
      <c r="A40" s="422" t="s">
        <v>57</v>
      </c>
      <c r="B40" s="423">
        <v>126</v>
      </c>
      <c r="C40" s="328" t="s">
        <v>405</v>
      </c>
      <c r="D40" s="719"/>
      <c r="E40" s="334">
        <v>2</v>
      </c>
      <c r="F40" s="333" t="s">
        <v>64</v>
      </c>
      <c r="G40" s="240"/>
      <c r="H40" s="426"/>
      <c r="I40" s="323">
        <f t="shared" si="0"/>
        <v>0</v>
      </c>
      <c r="J40" s="324"/>
      <c r="K40" s="243"/>
      <c r="L40" s="326"/>
    </row>
    <row r="41" spans="1:12" s="33" customFormat="1" ht="28.5" x14ac:dyDescent="0.2">
      <c r="A41" s="422" t="s">
        <v>59</v>
      </c>
      <c r="B41" s="428">
        <v>116</v>
      </c>
      <c r="C41" s="429" t="s">
        <v>475</v>
      </c>
      <c r="D41" s="719"/>
      <c r="E41" s="431">
        <v>50</v>
      </c>
      <c r="F41" s="432" t="s">
        <v>64</v>
      </c>
      <c r="G41" s="240"/>
      <c r="H41" s="426"/>
      <c r="I41" s="323">
        <f t="shared" si="0"/>
        <v>0</v>
      </c>
      <c r="J41" s="324"/>
      <c r="K41" s="243"/>
      <c r="L41" s="326"/>
    </row>
    <row r="42" spans="1:12" s="33" customFormat="1" ht="28.5" x14ac:dyDescent="0.2">
      <c r="A42" s="422" t="s">
        <v>60</v>
      </c>
      <c r="B42" s="428">
        <v>822</v>
      </c>
      <c r="C42" s="328" t="s">
        <v>535</v>
      </c>
      <c r="D42" s="719"/>
      <c r="E42" s="334">
        <v>3</v>
      </c>
      <c r="F42" s="333" t="s">
        <v>64</v>
      </c>
      <c r="G42" s="240"/>
      <c r="H42" s="426"/>
      <c r="I42" s="323">
        <f t="shared" si="0"/>
        <v>0</v>
      </c>
      <c r="J42" s="324"/>
      <c r="K42" s="243"/>
      <c r="L42" s="326"/>
    </row>
    <row r="43" spans="1:12" s="33" customFormat="1" ht="28.5" x14ac:dyDescent="0.2">
      <c r="A43" s="422" t="s">
        <v>61</v>
      </c>
      <c r="B43" s="423">
        <v>815</v>
      </c>
      <c r="C43" s="328" t="s">
        <v>536</v>
      </c>
      <c r="D43" s="719"/>
      <c r="E43" s="334">
        <v>35</v>
      </c>
      <c r="F43" s="333" t="s">
        <v>64</v>
      </c>
      <c r="G43" s="240"/>
      <c r="H43" s="426"/>
      <c r="I43" s="323">
        <f t="shared" si="0"/>
        <v>0</v>
      </c>
      <c r="J43" s="324"/>
      <c r="K43" s="243"/>
      <c r="L43" s="326"/>
    </row>
    <row r="44" spans="1:12" s="33" customFormat="1" ht="14.25" x14ac:dyDescent="0.2">
      <c r="A44" s="422" t="s">
        <v>62</v>
      </c>
      <c r="B44" s="428">
        <v>937</v>
      </c>
      <c r="C44" s="433" t="s">
        <v>378</v>
      </c>
      <c r="D44" s="719"/>
      <c r="E44" s="431">
        <v>2</v>
      </c>
      <c r="F44" s="333" t="s">
        <v>64</v>
      </c>
      <c r="G44" s="240"/>
      <c r="H44" s="426"/>
      <c r="I44" s="323">
        <f t="shared" si="0"/>
        <v>0</v>
      </c>
      <c r="J44" s="324"/>
      <c r="K44" s="243"/>
      <c r="L44" s="326"/>
    </row>
    <row r="45" spans="1:12" s="33" customFormat="1" ht="28.5" x14ac:dyDescent="0.2">
      <c r="A45" s="422" t="s">
        <v>63</v>
      </c>
      <c r="B45" s="428">
        <v>822</v>
      </c>
      <c r="C45" s="328" t="s">
        <v>537</v>
      </c>
      <c r="D45" s="719"/>
      <c r="E45" s="334">
        <v>2</v>
      </c>
      <c r="F45" s="333" t="s">
        <v>64</v>
      </c>
      <c r="G45" s="240"/>
      <c r="H45" s="426"/>
      <c r="I45" s="323">
        <f t="shared" si="0"/>
        <v>0</v>
      </c>
      <c r="J45" s="324"/>
      <c r="K45" s="243"/>
      <c r="L45" s="326"/>
    </row>
    <row r="46" spans="1:12" s="33" customFormat="1" ht="28.5" x14ac:dyDescent="0.2">
      <c r="A46" s="422" t="s">
        <v>65</v>
      </c>
      <c r="B46" s="423">
        <v>913</v>
      </c>
      <c r="C46" s="328" t="s">
        <v>406</v>
      </c>
      <c r="D46" s="719"/>
      <c r="E46" s="334">
        <v>2</v>
      </c>
      <c r="F46" s="333" t="s">
        <v>64</v>
      </c>
      <c r="G46" s="240"/>
      <c r="H46" s="426"/>
      <c r="I46" s="323">
        <f t="shared" si="0"/>
        <v>0</v>
      </c>
      <c r="J46" s="324"/>
      <c r="K46" s="243"/>
      <c r="L46" s="326"/>
    </row>
    <row r="47" spans="1:12" s="33" customFormat="1" ht="28.5" x14ac:dyDescent="0.2">
      <c r="A47" s="422" t="s">
        <v>66</v>
      </c>
      <c r="B47" s="428">
        <v>904</v>
      </c>
      <c r="C47" s="429" t="s">
        <v>485</v>
      </c>
      <c r="D47" s="719"/>
      <c r="E47" s="431">
        <v>10200</v>
      </c>
      <c r="F47" s="432" t="s">
        <v>41</v>
      </c>
      <c r="G47" s="240"/>
      <c r="H47" s="426"/>
      <c r="I47" s="323">
        <f t="shared" si="0"/>
        <v>0</v>
      </c>
      <c r="J47" s="324"/>
      <c r="K47" s="243"/>
      <c r="L47" s="326"/>
    </row>
    <row r="48" spans="1:12" s="33" customFormat="1" ht="14.25" x14ac:dyDescent="0.2">
      <c r="A48" s="422" t="s">
        <v>67</v>
      </c>
      <c r="B48" s="423">
        <v>609</v>
      </c>
      <c r="C48" s="328" t="s">
        <v>627</v>
      </c>
      <c r="D48" s="719"/>
      <c r="E48" s="334">
        <v>45</v>
      </c>
      <c r="F48" s="333" t="s">
        <v>64</v>
      </c>
      <c r="G48" s="240"/>
      <c r="H48" s="426"/>
      <c r="I48" s="323">
        <f t="shared" si="0"/>
        <v>0</v>
      </c>
      <c r="J48" s="324"/>
      <c r="K48" s="243"/>
      <c r="L48" s="326"/>
    </row>
    <row r="49" spans="1:12" s="33" customFormat="1" ht="14.25" x14ac:dyDescent="0.2">
      <c r="A49" s="422" t="s">
        <v>69</v>
      </c>
      <c r="B49" s="423">
        <v>621</v>
      </c>
      <c r="C49" s="328" t="s">
        <v>697</v>
      </c>
      <c r="D49" s="719"/>
      <c r="E49" s="334">
        <v>2</v>
      </c>
      <c r="F49" s="333" t="s">
        <v>64</v>
      </c>
      <c r="G49" s="240"/>
      <c r="H49" s="426"/>
      <c r="I49" s="323">
        <f t="shared" si="0"/>
        <v>0</v>
      </c>
      <c r="J49" s="324"/>
      <c r="K49" s="243"/>
      <c r="L49" s="326"/>
    </row>
    <row r="50" spans="1:12" s="33" customFormat="1" ht="14.25" x14ac:dyDescent="0.2">
      <c r="A50" s="422" t="s">
        <v>71</v>
      </c>
      <c r="B50" s="423">
        <v>621</v>
      </c>
      <c r="C50" s="328" t="s">
        <v>696</v>
      </c>
      <c r="D50" s="719"/>
      <c r="E50" s="334">
        <v>1</v>
      </c>
      <c r="F50" s="333" t="s">
        <v>64</v>
      </c>
      <c r="G50" s="240"/>
      <c r="H50" s="426"/>
      <c r="I50" s="323">
        <f t="shared" si="0"/>
        <v>0</v>
      </c>
      <c r="J50" s="324"/>
      <c r="K50" s="243"/>
      <c r="L50" s="326"/>
    </row>
    <row r="51" spans="1:12" s="33" customFormat="1" ht="28.5" x14ac:dyDescent="0.2">
      <c r="A51" s="422" t="s">
        <v>72</v>
      </c>
      <c r="B51" s="423">
        <v>620</v>
      </c>
      <c r="C51" s="328" t="s">
        <v>628</v>
      </c>
      <c r="D51" s="719"/>
      <c r="E51" s="334">
        <v>40</v>
      </c>
      <c r="F51" s="333" t="s">
        <v>64</v>
      </c>
      <c r="G51" s="240"/>
      <c r="H51" s="426"/>
      <c r="I51" s="323">
        <f t="shared" si="0"/>
        <v>0</v>
      </c>
      <c r="J51" s="324"/>
      <c r="K51" s="243"/>
      <c r="L51" s="326"/>
    </row>
    <row r="52" spans="1:12" s="33" customFormat="1" ht="57" x14ac:dyDescent="0.2">
      <c r="A52" s="422" t="s">
        <v>73</v>
      </c>
      <c r="B52" s="423">
        <v>710</v>
      </c>
      <c r="C52" s="328" t="s">
        <v>538</v>
      </c>
      <c r="D52" s="719"/>
      <c r="E52" s="334">
        <v>32</v>
      </c>
      <c r="F52" s="333" t="s">
        <v>64</v>
      </c>
      <c r="G52" s="240"/>
      <c r="H52" s="426"/>
      <c r="I52" s="323">
        <f t="shared" si="0"/>
        <v>0</v>
      </c>
      <c r="J52" s="324"/>
      <c r="K52" s="243"/>
      <c r="L52" s="326"/>
    </row>
    <row r="53" spans="1:12" s="33" customFormat="1" ht="28.5" x14ac:dyDescent="0.2">
      <c r="A53" s="422" t="s">
        <v>74</v>
      </c>
      <c r="B53" s="423"/>
      <c r="C53" s="328" t="s">
        <v>629</v>
      </c>
      <c r="D53" s="719"/>
      <c r="E53" s="334">
        <v>2</v>
      </c>
      <c r="F53" s="333" t="s">
        <v>64</v>
      </c>
      <c r="G53" s="240"/>
      <c r="H53" s="426"/>
      <c r="I53" s="323">
        <f t="shared" si="0"/>
        <v>0</v>
      </c>
      <c r="J53" s="324"/>
      <c r="K53" s="243"/>
      <c r="L53" s="326"/>
    </row>
    <row r="54" spans="1:12" s="33" customFormat="1" ht="14.25" x14ac:dyDescent="0.2">
      <c r="A54" s="422" t="s">
        <v>75</v>
      </c>
      <c r="B54" s="423">
        <v>623</v>
      </c>
      <c r="C54" s="328" t="s">
        <v>413</v>
      </c>
      <c r="D54" s="719"/>
      <c r="E54" s="334">
        <v>75</v>
      </c>
      <c r="F54" s="333" t="s">
        <v>64</v>
      </c>
      <c r="G54" s="240"/>
      <c r="H54" s="426"/>
      <c r="I54" s="323">
        <f t="shared" si="0"/>
        <v>0</v>
      </c>
      <c r="J54" s="324"/>
      <c r="K54" s="243"/>
      <c r="L54" s="326"/>
    </row>
    <row r="55" spans="1:12" s="33" customFormat="1" ht="14.25" x14ac:dyDescent="0.2">
      <c r="A55" s="422" t="s">
        <v>76</v>
      </c>
      <c r="B55" s="423">
        <v>612</v>
      </c>
      <c r="C55" s="328" t="s">
        <v>412</v>
      </c>
      <c r="D55" s="719"/>
      <c r="E55" s="334">
        <v>42</v>
      </c>
      <c r="F55" s="333" t="s">
        <v>64</v>
      </c>
      <c r="G55" s="240"/>
      <c r="H55" s="426"/>
      <c r="I55" s="323">
        <f t="shared" si="0"/>
        <v>0</v>
      </c>
      <c r="J55" s="324"/>
      <c r="K55" s="243"/>
      <c r="L55" s="326"/>
    </row>
    <row r="56" spans="1:12" s="33" customFormat="1" ht="28.5" x14ac:dyDescent="0.2">
      <c r="A56" s="422" t="s">
        <v>77</v>
      </c>
      <c r="B56" s="428"/>
      <c r="C56" s="429" t="s">
        <v>384</v>
      </c>
      <c r="D56" s="719"/>
      <c r="E56" s="431">
        <v>100</v>
      </c>
      <c r="F56" s="432" t="s">
        <v>64</v>
      </c>
      <c r="G56" s="240"/>
      <c r="H56" s="426"/>
      <c r="I56" s="323">
        <f t="shared" si="0"/>
        <v>0</v>
      </c>
      <c r="J56" s="324"/>
      <c r="K56" s="243"/>
      <c r="L56" s="326"/>
    </row>
    <row r="57" spans="1:12" s="33" customFormat="1" ht="28.5" x14ac:dyDescent="0.2">
      <c r="A57" s="422" t="s">
        <v>78</v>
      </c>
      <c r="B57" s="423">
        <v>533</v>
      </c>
      <c r="C57" s="328" t="s">
        <v>407</v>
      </c>
      <c r="D57" s="719"/>
      <c r="E57" s="334">
        <v>5</v>
      </c>
      <c r="F57" s="333" t="s">
        <v>64</v>
      </c>
      <c r="G57" s="240"/>
      <c r="H57" s="426"/>
      <c r="I57" s="323">
        <f t="shared" si="0"/>
        <v>0</v>
      </c>
      <c r="J57" s="324"/>
      <c r="K57" s="243"/>
      <c r="L57" s="326"/>
    </row>
    <row r="58" spans="1:12" s="33" customFormat="1" ht="42.75" x14ac:dyDescent="0.2">
      <c r="A58" s="422" t="s">
        <v>79</v>
      </c>
      <c r="B58" s="423">
        <v>527</v>
      </c>
      <c r="C58" s="328" t="s">
        <v>436</v>
      </c>
      <c r="D58" s="719"/>
      <c r="E58" s="334">
        <v>3</v>
      </c>
      <c r="F58" s="333" t="s">
        <v>64</v>
      </c>
      <c r="G58" s="240"/>
      <c r="H58" s="426"/>
      <c r="I58" s="323">
        <f t="shared" si="0"/>
        <v>0</v>
      </c>
      <c r="J58" s="324"/>
      <c r="K58" s="243"/>
      <c r="L58" s="326"/>
    </row>
    <row r="59" spans="1:12" s="33" customFormat="1" ht="28.5" x14ac:dyDescent="0.2">
      <c r="A59" s="422" t="s">
        <v>80</v>
      </c>
      <c r="B59" s="423">
        <v>527</v>
      </c>
      <c r="C59" s="328" t="s">
        <v>539</v>
      </c>
      <c r="D59" s="719"/>
      <c r="E59" s="334">
        <v>20</v>
      </c>
      <c r="F59" s="333" t="s">
        <v>64</v>
      </c>
      <c r="G59" s="240"/>
      <c r="H59" s="426"/>
      <c r="I59" s="323">
        <f t="shared" si="0"/>
        <v>0</v>
      </c>
      <c r="J59" s="324"/>
      <c r="K59" s="243"/>
      <c r="L59" s="326"/>
    </row>
    <row r="60" spans="1:12" s="33" customFormat="1" ht="28.5" x14ac:dyDescent="0.2">
      <c r="A60" s="422" t="s">
        <v>81</v>
      </c>
      <c r="B60" s="423">
        <v>532</v>
      </c>
      <c r="C60" s="328" t="s">
        <v>540</v>
      </c>
      <c r="D60" s="719"/>
      <c r="E60" s="334">
        <v>10</v>
      </c>
      <c r="F60" s="333" t="s">
        <v>64</v>
      </c>
      <c r="G60" s="240"/>
      <c r="H60" s="426"/>
      <c r="I60" s="323">
        <f t="shared" si="0"/>
        <v>0</v>
      </c>
      <c r="J60" s="324"/>
      <c r="K60" s="243"/>
      <c r="L60" s="326"/>
    </row>
    <row r="61" spans="1:12" s="33" customFormat="1" ht="14.25" x14ac:dyDescent="0.2">
      <c r="A61" s="422" t="s">
        <v>82</v>
      </c>
      <c r="B61" s="423">
        <v>557</v>
      </c>
      <c r="C61" s="328" t="s">
        <v>1</v>
      </c>
      <c r="D61" s="719"/>
      <c r="E61" s="334">
        <v>20</v>
      </c>
      <c r="F61" s="333" t="s">
        <v>64</v>
      </c>
      <c r="G61" s="240"/>
      <c r="H61" s="426"/>
      <c r="I61" s="323">
        <f t="shared" si="0"/>
        <v>0</v>
      </c>
      <c r="J61" s="324"/>
      <c r="K61" s="243"/>
      <c r="L61" s="326"/>
    </row>
    <row r="62" spans="1:12" s="33" customFormat="1" ht="28.5" x14ac:dyDescent="0.2">
      <c r="A62" s="422" t="s">
        <v>84</v>
      </c>
      <c r="B62" s="423">
        <v>533</v>
      </c>
      <c r="C62" s="328" t="s">
        <v>17</v>
      </c>
      <c r="D62" s="719"/>
      <c r="E62" s="334">
        <v>5</v>
      </c>
      <c r="F62" s="333" t="s">
        <v>64</v>
      </c>
      <c r="G62" s="240"/>
      <c r="H62" s="426"/>
      <c r="I62" s="323">
        <f t="shared" si="0"/>
        <v>0</v>
      </c>
      <c r="J62" s="324"/>
      <c r="K62" s="243"/>
      <c r="L62" s="326"/>
    </row>
    <row r="63" spans="1:12" s="33" customFormat="1" ht="28.5" x14ac:dyDescent="0.2">
      <c r="A63" s="422" t="s">
        <v>85</v>
      </c>
      <c r="B63" s="423">
        <v>557</v>
      </c>
      <c r="C63" s="328" t="s">
        <v>2</v>
      </c>
      <c r="D63" s="719"/>
      <c r="E63" s="334">
        <v>40</v>
      </c>
      <c r="F63" s="333" t="s">
        <v>64</v>
      </c>
      <c r="G63" s="240"/>
      <c r="H63" s="426"/>
      <c r="I63" s="323">
        <f t="shared" si="0"/>
        <v>0</v>
      </c>
      <c r="J63" s="324"/>
      <c r="K63" s="243"/>
      <c r="L63" s="326"/>
    </row>
    <row r="64" spans="1:12" s="33" customFormat="1" ht="14.25" x14ac:dyDescent="0.2">
      <c r="A64" s="422" t="s">
        <v>86</v>
      </c>
      <c r="B64" s="423">
        <v>806</v>
      </c>
      <c r="C64" s="328" t="s">
        <v>404</v>
      </c>
      <c r="D64" s="719"/>
      <c r="E64" s="334">
        <v>40</v>
      </c>
      <c r="F64" s="333" t="s">
        <v>40</v>
      </c>
      <c r="G64" s="240"/>
      <c r="H64" s="426"/>
      <c r="I64" s="323">
        <f t="shared" si="0"/>
        <v>0</v>
      </c>
      <c r="J64" s="324"/>
      <c r="K64" s="243"/>
      <c r="L64" s="326"/>
    </row>
    <row r="65" spans="1:12" s="33" customFormat="1" ht="14.25" x14ac:dyDescent="0.2">
      <c r="A65" s="422" t="s">
        <v>87</v>
      </c>
      <c r="B65" s="423">
        <v>806</v>
      </c>
      <c r="C65" s="328" t="s">
        <v>403</v>
      </c>
      <c r="D65" s="719"/>
      <c r="E65" s="334">
        <v>250</v>
      </c>
      <c r="F65" s="333" t="s">
        <v>40</v>
      </c>
      <c r="G65" s="240"/>
      <c r="H65" s="426"/>
      <c r="I65" s="323">
        <f t="shared" si="0"/>
        <v>0</v>
      </c>
      <c r="J65" s="324"/>
      <c r="K65" s="243"/>
      <c r="L65" s="326"/>
    </row>
    <row r="66" spans="1:12" s="33" customFormat="1" ht="14.25" x14ac:dyDescent="0.2">
      <c r="A66" s="422" t="s">
        <v>88</v>
      </c>
      <c r="B66" s="423">
        <v>805</v>
      </c>
      <c r="C66" s="328" t="s">
        <v>555</v>
      </c>
      <c r="D66" s="719"/>
      <c r="E66" s="334">
        <v>16</v>
      </c>
      <c r="F66" s="333" t="s">
        <v>40</v>
      </c>
      <c r="G66" s="240"/>
      <c r="H66" s="426"/>
      <c r="I66" s="323">
        <f t="shared" si="0"/>
        <v>0</v>
      </c>
      <c r="J66" s="324"/>
      <c r="K66" s="243"/>
      <c r="L66" s="326"/>
    </row>
    <row r="67" spans="1:12" s="33" customFormat="1" ht="14.25" x14ac:dyDescent="0.2">
      <c r="A67" s="422" t="s">
        <v>89</v>
      </c>
      <c r="B67" s="423">
        <v>529</v>
      </c>
      <c r="C67" s="328" t="s">
        <v>437</v>
      </c>
      <c r="D67" s="719"/>
      <c r="E67" s="334">
        <v>2</v>
      </c>
      <c r="F67" s="333" t="s">
        <v>64</v>
      </c>
      <c r="G67" s="240"/>
      <c r="H67" s="426"/>
      <c r="I67" s="323">
        <f t="shared" si="0"/>
        <v>0</v>
      </c>
      <c r="J67" s="324"/>
      <c r="K67" s="243"/>
      <c r="L67" s="326"/>
    </row>
    <row r="68" spans="1:12" s="33" customFormat="1" ht="28.5" x14ac:dyDescent="0.2">
      <c r="A68" s="422" t="s">
        <v>90</v>
      </c>
      <c r="B68" s="428">
        <v>817</v>
      </c>
      <c r="C68" s="429" t="s">
        <v>318</v>
      </c>
      <c r="D68" s="719"/>
      <c r="E68" s="431">
        <v>5</v>
      </c>
      <c r="F68" s="333" t="s">
        <v>64</v>
      </c>
      <c r="G68" s="240"/>
      <c r="H68" s="426"/>
      <c r="I68" s="323">
        <f t="shared" si="0"/>
        <v>0</v>
      </c>
      <c r="J68" s="324"/>
      <c r="K68" s="243"/>
      <c r="L68" s="326"/>
    </row>
    <row r="69" spans="1:12" s="33" customFormat="1" ht="28.5" x14ac:dyDescent="0.2">
      <c r="A69" s="422" t="s">
        <v>135</v>
      </c>
      <c r="B69" s="428">
        <v>817</v>
      </c>
      <c r="C69" s="429" t="s">
        <v>319</v>
      </c>
      <c r="D69" s="719"/>
      <c r="E69" s="431">
        <v>5</v>
      </c>
      <c r="F69" s="333" t="s">
        <v>64</v>
      </c>
      <c r="G69" s="240"/>
      <c r="H69" s="426"/>
      <c r="I69" s="323">
        <f t="shared" si="0"/>
        <v>0</v>
      </c>
      <c r="J69" s="324"/>
      <c r="K69" s="243"/>
      <c r="L69" s="326"/>
    </row>
    <row r="70" spans="1:12" s="33" customFormat="1" ht="14.25" x14ac:dyDescent="0.2">
      <c r="A70" s="422" t="s">
        <v>136</v>
      </c>
      <c r="B70" s="428">
        <v>817</v>
      </c>
      <c r="C70" s="429" t="s">
        <v>320</v>
      </c>
      <c r="D70" s="719"/>
      <c r="E70" s="431">
        <v>5</v>
      </c>
      <c r="F70" s="333" t="s">
        <v>64</v>
      </c>
      <c r="G70" s="240"/>
      <c r="H70" s="426"/>
      <c r="I70" s="323">
        <f t="shared" si="0"/>
        <v>0</v>
      </c>
      <c r="J70" s="324"/>
      <c r="K70" s="243"/>
      <c r="L70" s="326"/>
    </row>
    <row r="71" spans="1:12" s="33" customFormat="1" ht="14.25" x14ac:dyDescent="0.2">
      <c r="A71" s="422" t="s">
        <v>137</v>
      </c>
      <c r="B71" s="428">
        <v>830</v>
      </c>
      <c r="C71" s="429" t="s">
        <v>698</v>
      </c>
      <c r="D71" s="719"/>
      <c r="E71" s="431">
        <v>2</v>
      </c>
      <c r="F71" s="333" t="s">
        <v>64</v>
      </c>
      <c r="G71" s="240"/>
      <c r="H71" s="426"/>
      <c r="I71" s="323">
        <f t="shared" si="0"/>
        <v>0</v>
      </c>
      <c r="J71" s="324"/>
      <c r="K71" s="243"/>
      <c r="L71" s="326"/>
    </row>
    <row r="72" spans="1:12" s="33" customFormat="1" ht="28.5" x14ac:dyDescent="0.2">
      <c r="A72" s="422" t="s">
        <v>138</v>
      </c>
      <c r="B72" s="428">
        <v>817</v>
      </c>
      <c r="C72" s="429" t="s">
        <v>321</v>
      </c>
      <c r="D72" s="719"/>
      <c r="E72" s="431">
        <v>10</v>
      </c>
      <c r="F72" s="333" t="s">
        <v>64</v>
      </c>
      <c r="G72" s="240"/>
      <c r="H72" s="426"/>
      <c r="I72" s="323">
        <f t="shared" si="0"/>
        <v>0</v>
      </c>
      <c r="J72" s="324"/>
      <c r="K72" s="243"/>
      <c r="L72" s="326"/>
    </row>
    <row r="73" spans="1:12" s="33" customFormat="1" ht="14.25" x14ac:dyDescent="0.2">
      <c r="A73" s="422" t="s">
        <v>139</v>
      </c>
      <c r="B73" s="428">
        <v>817</v>
      </c>
      <c r="C73" s="429" t="s">
        <v>322</v>
      </c>
      <c r="D73" s="719"/>
      <c r="E73" s="431">
        <v>20</v>
      </c>
      <c r="F73" s="333" t="s">
        <v>64</v>
      </c>
      <c r="G73" s="240"/>
      <c r="H73" s="426"/>
      <c r="I73" s="323">
        <f t="shared" si="0"/>
        <v>0</v>
      </c>
      <c r="J73" s="324"/>
      <c r="K73" s="243"/>
      <c r="L73" s="326"/>
    </row>
    <row r="74" spans="1:12" s="33" customFormat="1" ht="14.25" x14ac:dyDescent="0.2">
      <c r="A74" s="422" t="s">
        <v>140</v>
      </c>
      <c r="B74" s="423">
        <v>830</v>
      </c>
      <c r="C74" s="328" t="s">
        <v>438</v>
      </c>
      <c r="D74" s="719"/>
      <c r="E74" s="334">
        <v>3</v>
      </c>
      <c r="F74" s="333" t="s">
        <v>64</v>
      </c>
      <c r="G74" s="240"/>
      <c r="H74" s="426"/>
      <c r="I74" s="323">
        <f t="shared" si="0"/>
        <v>0</v>
      </c>
      <c r="J74" s="324"/>
      <c r="K74" s="243"/>
      <c r="L74" s="326"/>
    </row>
    <row r="75" spans="1:12" s="33" customFormat="1" ht="28.5" x14ac:dyDescent="0.2">
      <c r="A75" s="422" t="s">
        <v>141</v>
      </c>
      <c r="B75" s="428">
        <v>438</v>
      </c>
      <c r="C75" s="429" t="s">
        <v>541</v>
      </c>
      <c r="D75" s="719"/>
      <c r="E75" s="431">
        <v>100</v>
      </c>
      <c r="F75" s="432" t="s">
        <v>41</v>
      </c>
      <c r="G75" s="240"/>
      <c r="H75" s="426"/>
      <c r="I75" s="323">
        <f t="shared" si="0"/>
        <v>0</v>
      </c>
      <c r="J75" s="324"/>
      <c r="K75" s="243"/>
      <c r="L75" s="326"/>
    </row>
    <row r="76" spans="1:12" s="33" customFormat="1" ht="28.5" x14ac:dyDescent="0.2">
      <c r="A76" s="422" t="s">
        <v>142</v>
      </c>
      <c r="B76" s="328">
        <v>111</v>
      </c>
      <c r="C76" s="328" t="s">
        <v>542</v>
      </c>
      <c r="D76" s="719"/>
      <c r="E76" s="327">
        <v>100</v>
      </c>
      <c r="F76" s="328" t="s">
        <v>64</v>
      </c>
      <c r="G76" s="434"/>
      <c r="H76" s="426"/>
      <c r="I76" s="323">
        <f t="shared" si="0"/>
        <v>0</v>
      </c>
      <c r="J76" s="324"/>
      <c r="K76" s="243"/>
      <c r="L76" s="326"/>
    </row>
    <row r="77" spans="1:12" s="33" customFormat="1" ht="14.25" x14ac:dyDescent="0.2">
      <c r="A77" s="422" t="s">
        <v>143</v>
      </c>
      <c r="B77" s="423">
        <v>617</v>
      </c>
      <c r="C77" s="328" t="s">
        <v>393</v>
      </c>
      <c r="D77" s="719"/>
      <c r="E77" s="334">
        <v>20</v>
      </c>
      <c r="F77" s="333" t="s">
        <v>64</v>
      </c>
      <c r="G77" s="240"/>
      <c r="H77" s="426"/>
      <c r="I77" s="323">
        <f t="shared" si="0"/>
        <v>0</v>
      </c>
      <c r="J77" s="324"/>
      <c r="K77" s="243"/>
      <c r="L77" s="326"/>
    </row>
    <row r="78" spans="1:12" s="33" customFormat="1" ht="28.5" x14ac:dyDescent="0.2">
      <c r="A78" s="422" t="s">
        <v>144</v>
      </c>
      <c r="B78" s="423">
        <v>510</v>
      </c>
      <c r="C78" s="328" t="s">
        <v>379</v>
      </c>
      <c r="D78" s="719"/>
      <c r="E78" s="334">
        <v>60</v>
      </c>
      <c r="F78" s="333" t="s">
        <v>64</v>
      </c>
      <c r="G78" s="240"/>
      <c r="H78" s="426"/>
      <c r="I78" s="323">
        <f t="shared" si="0"/>
        <v>0</v>
      </c>
      <c r="J78" s="324"/>
      <c r="K78" s="243"/>
      <c r="L78" s="326"/>
    </row>
    <row r="79" spans="1:12" s="33" customFormat="1" ht="28.5" x14ac:dyDescent="0.2">
      <c r="A79" s="422" t="s">
        <v>145</v>
      </c>
      <c r="B79" s="423">
        <v>600</v>
      </c>
      <c r="C79" s="328" t="s">
        <v>634</v>
      </c>
      <c r="D79" s="719"/>
      <c r="E79" s="435">
        <v>80</v>
      </c>
      <c r="F79" s="333" t="s">
        <v>64</v>
      </c>
      <c r="G79" s="240"/>
      <c r="H79" s="426"/>
      <c r="I79" s="323">
        <f t="shared" si="0"/>
        <v>0</v>
      </c>
      <c r="J79" s="324"/>
      <c r="K79" s="243"/>
      <c r="L79" s="326"/>
    </row>
    <row r="80" spans="1:12" s="33" customFormat="1" ht="28.5" x14ac:dyDescent="0.2">
      <c r="A80" s="422" t="s">
        <v>146</v>
      </c>
      <c r="B80" s="423"/>
      <c r="C80" s="328" t="s">
        <v>623</v>
      </c>
      <c r="D80" s="719"/>
      <c r="E80" s="435">
        <v>80</v>
      </c>
      <c r="F80" s="333" t="s">
        <v>64</v>
      </c>
      <c r="G80" s="240"/>
      <c r="H80" s="426"/>
      <c r="I80" s="323">
        <f t="shared" ref="I80:I142" si="1">E80*G80</f>
        <v>0</v>
      </c>
      <c r="J80" s="324"/>
      <c r="K80" s="243"/>
      <c r="L80" s="326"/>
    </row>
    <row r="81" spans="1:12" s="33" customFormat="1" ht="14.25" x14ac:dyDescent="0.2">
      <c r="A81" s="422" t="s">
        <v>147</v>
      </c>
      <c r="B81" s="423">
        <v>555</v>
      </c>
      <c r="C81" s="328" t="s">
        <v>543</v>
      </c>
      <c r="D81" s="719"/>
      <c r="E81" s="435">
        <v>6</v>
      </c>
      <c r="F81" s="333" t="s">
        <v>64</v>
      </c>
      <c r="G81" s="240"/>
      <c r="H81" s="426"/>
      <c r="I81" s="323">
        <f t="shared" si="1"/>
        <v>0</v>
      </c>
      <c r="J81" s="324"/>
      <c r="K81" s="243"/>
      <c r="L81" s="326"/>
    </row>
    <row r="82" spans="1:12" s="33" customFormat="1" ht="28.5" x14ac:dyDescent="0.2">
      <c r="A82" s="422" t="s">
        <v>148</v>
      </c>
      <c r="B82" s="428">
        <v>509</v>
      </c>
      <c r="C82" s="429" t="s">
        <v>699</v>
      </c>
      <c r="D82" s="719"/>
      <c r="E82" s="431">
        <v>30</v>
      </c>
      <c r="F82" s="333" t="s">
        <v>64</v>
      </c>
      <c r="G82" s="240"/>
      <c r="H82" s="426"/>
      <c r="I82" s="323">
        <f t="shared" si="1"/>
        <v>0</v>
      </c>
      <c r="J82" s="324"/>
      <c r="K82" s="243"/>
      <c r="L82" s="326"/>
    </row>
    <row r="83" spans="1:12" s="33" customFormat="1" ht="28.5" x14ac:dyDescent="0.2">
      <c r="A83" s="422" t="s">
        <v>149</v>
      </c>
      <c r="B83" s="423">
        <v>566</v>
      </c>
      <c r="C83" s="328" t="s">
        <v>380</v>
      </c>
      <c r="D83" s="719"/>
      <c r="E83" s="435">
        <v>30</v>
      </c>
      <c r="F83" s="333" t="s">
        <v>64</v>
      </c>
      <c r="G83" s="240"/>
      <c r="H83" s="426"/>
      <c r="I83" s="323">
        <f t="shared" si="1"/>
        <v>0</v>
      </c>
      <c r="J83" s="324"/>
      <c r="K83" s="243"/>
      <c r="L83" s="326"/>
    </row>
    <row r="84" spans="1:12" s="33" customFormat="1" ht="42.75" x14ac:dyDescent="0.2">
      <c r="A84" s="422" t="s">
        <v>150</v>
      </c>
      <c r="B84" s="423">
        <v>104</v>
      </c>
      <c r="C84" s="328" t="s">
        <v>476</v>
      </c>
      <c r="D84" s="719"/>
      <c r="E84" s="334">
        <v>6</v>
      </c>
      <c r="F84" s="333" t="s">
        <v>64</v>
      </c>
      <c r="G84" s="240"/>
      <c r="H84" s="426"/>
      <c r="I84" s="323">
        <f t="shared" si="1"/>
        <v>0</v>
      </c>
      <c r="J84" s="324"/>
      <c r="K84" s="243"/>
      <c r="L84" s="326"/>
    </row>
    <row r="85" spans="1:12" s="33" customFormat="1" ht="42.75" x14ac:dyDescent="0.2">
      <c r="A85" s="422" t="s">
        <v>151</v>
      </c>
      <c r="B85" s="423">
        <v>108</v>
      </c>
      <c r="C85" s="328" t="s">
        <v>477</v>
      </c>
      <c r="D85" s="719"/>
      <c r="E85" s="334">
        <v>136</v>
      </c>
      <c r="F85" s="333" t="s">
        <v>64</v>
      </c>
      <c r="G85" s="240"/>
      <c r="H85" s="426"/>
      <c r="I85" s="323">
        <f t="shared" si="1"/>
        <v>0</v>
      </c>
      <c r="J85" s="324"/>
      <c r="K85" s="243"/>
      <c r="L85" s="326"/>
    </row>
    <row r="86" spans="1:12" s="33" customFormat="1" ht="14.25" x14ac:dyDescent="0.2">
      <c r="A86" s="422" t="s">
        <v>152</v>
      </c>
      <c r="B86" s="423">
        <v>615</v>
      </c>
      <c r="C86" s="328" t="s">
        <v>439</v>
      </c>
      <c r="D86" s="719"/>
      <c r="E86" s="334">
        <v>100</v>
      </c>
      <c r="F86" s="333" t="s">
        <v>64</v>
      </c>
      <c r="G86" s="240"/>
      <c r="H86" s="426"/>
      <c r="I86" s="323">
        <f t="shared" si="1"/>
        <v>0</v>
      </c>
      <c r="J86" s="324"/>
      <c r="K86" s="243"/>
      <c r="L86" s="326"/>
    </row>
    <row r="87" spans="1:12" s="33" customFormat="1" ht="14.25" x14ac:dyDescent="0.2">
      <c r="A87" s="422" t="s">
        <v>153</v>
      </c>
      <c r="B87" s="423">
        <v>526</v>
      </c>
      <c r="C87" s="328" t="s">
        <v>385</v>
      </c>
      <c r="D87" s="719"/>
      <c r="E87" s="334">
        <v>5</v>
      </c>
      <c r="F87" s="333" t="s">
        <v>64</v>
      </c>
      <c r="G87" s="240"/>
      <c r="H87" s="426"/>
      <c r="I87" s="323">
        <f t="shared" si="1"/>
        <v>0</v>
      </c>
      <c r="J87" s="324"/>
      <c r="K87" s="243"/>
      <c r="L87" s="326"/>
    </row>
    <row r="88" spans="1:12" s="33" customFormat="1" ht="28.5" x14ac:dyDescent="0.2">
      <c r="A88" s="422" t="s">
        <v>154</v>
      </c>
      <c r="B88" s="423">
        <v>807</v>
      </c>
      <c r="C88" s="328" t="s">
        <v>544</v>
      </c>
      <c r="D88" s="719"/>
      <c r="E88" s="334">
        <v>7</v>
      </c>
      <c r="F88" s="333" t="s">
        <v>64</v>
      </c>
      <c r="G88" s="240"/>
      <c r="H88" s="426"/>
      <c r="I88" s="323">
        <f t="shared" si="1"/>
        <v>0</v>
      </c>
      <c r="J88" s="324"/>
      <c r="K88" s="243"/>
      <c r="L88" s="326"/>
    </row>
    <row r="89" spans="1:12" s="33" customFormat="1" ht="28.5" x14ac:dyDescent="0.2">
      <c r="A89" s="422" t="s">
        <v>170</v>
      </c>
      <c r="B89" s="423">
        <v>821</v>
      </c>
      <c r="C89" s="328" t="s">
        <v>635</v>
      </c>
      <c r="D89" s="719"/>
      <c r="E89" s="334">
        <v>10</v>
      </c>
      <c r="F89" s="333" t="s">
        <v>64</v>
      </c>
      <c r="G89" s="240"/>
      <c r="H89" s="426"/>
      <c r="I89" s="323">
        <f t="shared" si="1"/>
        <v>0</v>
      </c>
      <c r="J89" s="324"/>
      <c r="K89" s="243"/>
      <c r="L89" s="326"/>
    </row>
    <row r="90" spans="1:12" s="33" customFormat="1" ht="14.25" x14ac:dyDescent="0.2">
      <c r="A90" s="422" t="s">
        <v>171</v>
      </c>
      <c r="B90" s="423">
        <v>179</v>
      </c>
      <c r="C90" s="328" t="s">
        <v>386</v>
      </c>
      <c r="D90" s="719"/>
      <c r="E90" s="334">
        <v>1</v>
      </c>
      <c r="F90" s="333" t="s">
        <v>64</v>
      </c>
      <c r="G90" s="240"/>
      <c r="H90" s="426"/>
      <c r="I90" s="323">
        <f t="shared" si="1"/>
        <v>0</v>
      </c>
      <c r="J90" s="324"/>
      <c r="K90" s="243"/>
      <c r="L90" s="326"/>
    </row>
    <row r="91" spans="1:12" s="33" customFormat="1" ht="28.5" x14ac:dyDescent="0.2">
      <c r="A91" s="422" t="s">
        <v>172</v>
      </c>
      <c r="B91" s="423">
        <v>912</v>
      </c>
      <c r="C91" s="328" t="s">
        <v>478</v>
      </c>
      <c r="D91" s="719"/>
      <c r="E91" s="334">
        <v>34</v>
      </c>
      <c r="F91" s="333" t="s">
        <v>64</v>
      </c>
      <c r="G91" s="240"/>
      <c r="H91" s="426"/>
      <c r="I91" s="323">
        <f t="shared" si="1"/>
        <v>0</v>
      </c>
      <c r="J91" s="324"/>
      <c r="K91" s="243"/>
      <c r="L91" s="326"/>
    </row>
    <row r="92" spans="1:12" s="33" customFormat="1" ht="14.25" x14ac:dyDescent="0.2">
      <c r="A92" s="422" t="s">
        <v>173</v>
      </c>
      <c r="B92" s="428">
        <v>916</v>
      </c>
      <c r="C92" s="429" t="s">
        <v>636</v>
      </c>
      <c r="D92" s="719"/>
      <c r="E92" s="431">
        <v>2</v>
      </c>
      <c r="F92" s="432" t="s">
        <v>64</v>
      </c>
      <c r="G92" s="240"/>
      <c r="H92" s="426"/>
      <c r="I92" s="323">
        <f t="shared" si="1"/>
        <v>0</v>
      </c>
      <c r="J92" s="324"/>
      <c r="K92" s="243"/>
      <c r="L92" s="326"/>
    </row>
    <row r="93" spans="1:12" s="33" customFormat="1" ht="28.5" x14ac:dyDescent="0.2">
      <c r="A93" s="422" t="s">
        <v>174</v>
      </c>
      <c r="B93" s="428">
        <v>926</v>
      </c>
      <c r="C93" s="429" t="s">
        <v>637</v>
      </c>
      <c r="D93" s="719"/>
      <c r="E93" s="431">
        <v>37</v>
      </c>
      <c r="F93" s="432" t="s">
        <v>64</v>
      </c>
      <c r="G93" s="240"/>
      <c r="H93" s="426"/>
      <c r="I93" s="323">
        <f t="shared" si="1"/>
        <v>0</v>
      </c>
      <c r="J93" s="324"/>
      <c r="K93" s="243"/>
      <c r="L93" s="326"/>
    </row>
    <row r="94" spans="1:12" s="33" customFormat="1" ht="14.25" x14ac:dyDescent="0.2">
      <c r="A94" s="422" t="s">
        <v>175</v>
      </c>
      <c r="B94" s="423">
        <v>521</v>
      </c>
      <c r="C94" s="328" t="s">
        <v>133</v>
      </c>
      <c r="D94" s="719"/>
      <c r="E94" s="334">
        <v>25</v>
      </c>
      <c r="F94" s="333" t="s">
        <v>64</v>
      </c>
      <c r="G94" s="240"/>
      <c r="H94" s="426"/>
      <c r="I94" s="323">
        <f t="shared" si="1"/>
        <v>0</v>
      </c>
      <c r="J94" s="324"/>
      <c r="K94" s="243"/>
      <c r="L94" s="326"/>
    </row>
    <row r="95" spans="1:12" s="33" customFormat="1" ht="14.25" x14ac:dyDescent="0.2">
      <c r="A95" s="422" t="s">
        <v>176</v>
      </c>
      <c r="B95" s="423">
        <v>616</v>
      </c>
      <c r="C95" s="328" t="s">
        <v>410</v>
      </c>
      <c r="D95" s="719"/>
      <c r="E95" s="334">
        <v>66</v>
      </c>
      <c r="F95" s="333" t="s">
        <v>64</v>
      </c>
      <c r="G95" s="240"/>
      <c r="H95" s="426"/>
      <c r="I95" s="323">
        <f t="shared" si="1"/>
        <v>0</v>
      </c>
      <c r="J95" s="324"/>
      <c r="K95" s="243"/>
      <c r="L95" s="326"/>
    </row>
    <row r="96" spans="1:12" s="33" customFormat="1" ht="28.5" x14ac:dyDescent="0.2">
      <c r="A96" s="422" t="s">
        <v>177</v>
      </c>
      <c r="B96" s="428">
        <v>601</v>
      </c>
      <c r="C96" s="328" t="s">
        <v>700</v>
      </c>
      <c r="D96" s="719"/>
      <c r="E96" s="431">
        <v>450</v>
      </c>
      <c r="F96" s="432" t="s">
        <v>64</v>
      </c>
      <c r="G96" s="240"/>
      <c r="H96" s="426"/>
      <c r="I96" s="323">
        <f t="shared" si="1"/>
        <v>0</v>
      </c>
      <c r="J96" s="324"/>
      <c r="K96" s="243"/>
      <c r="L96" s="326"/>
    </row>
    <row r="97" spans="1:12" s="33" customFormat="1" ht="14.25" x14ac:dyDescent="0.2">
      <c r="A97" s="422" t="s">
        <v>178</v>
      </c>
      <c r="B97" s="428">
        <v>601</v>
      </c>
      <c r="C97" s="328" t="s">
        <v>20</v>
      </c>
      <c r="D97" s="719"/>
      <c r="E97" s="431">
        <v>300</v>
      </c>
      <c r="F97" s="432" t="s">
        <v>64</v>
      </c>
      <c r="G97" s="240"/>
      <c r="H97" s="426"/>
      <c r="I97" s="323">
        <f t="shared" si="1"/>
        <v>0</v>
      </c>
      <c r="J97" s="324"/>
      <c r="K97" s="243"/>
      <c r="L97" s="326"/>
    </row>
    <row r="98" spans="1:12" s="33" customFormat="1" ht="14.25" x14ac:dyDescent="0.2">
      <c r="A98" s="422" t="s">
        <v>179</v>
      </c>
      <c r="B98" s="428">
        <v>601</v>
      </c>
      <c r="C98" s="328" t="s">
        <v>382</v>
      </c>
      <c r="D98" s="719"/>
      <c r="E98" s="431">
        <v>100</v>
      </c>
      <c r="F98" s="432" t="s">
        <v>64</v>
      </c>
      <c r="G98" s="240"/>
      <c r="H98" s="426"/>
      <c r="I98" s="323">
        <f t="shared" si="1"/>
        <v>0</v>
      </c>
      <c r="J98" s="324"/>
      <c r="K98" s="243"/>
      <c r="L98" s="326"/>
    </row>
    <row r="99" spans="1:12" s="33" customFormat="1" ht="14.25" x14ac:dyDescent="0.2">
      <c r="A99" s="422" t="s">
        <v>180</v>
      </c>
      <c r="B99" s="423">
        <v>627</v>
      </c>
      <c r="C99" s="328" t="s">
        <v>323</v>
      </c>
      <c r="D99" s="719"/>
      <c r="E99" s="334">
        <v>2</v>
      </c>
      <c r="F99" s="333" t="s">
        <v>64</v>
      </c>
      <c r="G99" s="240"/>
      <c r="H99" s="426"/>
      <c r="I99" s="323">
        <f t="shared" si="1"/>
        <v>0</v>
      </c>
      <c r="J99" s="324"/>
      <c r="K99" s="243"/>
      <c r="L99" s="326"/>
    </row>
    <row r="100" spans="1:12" s="33" customFormat="1" ht="14.25" x14ac:dyDescent="0.2">
      <c r="A100" s="422" t="s">
        <v>181</v>
      </c>
      <c r="B100" s="423">
        <v>625</v>
      </c>
      <c r="C100" s="328" t="s">
        <v>21</v>
      </c>
      <c r="D100" s="719"/>
      <c r="E100" s="334">
        <v>60</v>
      </c>
      <c r="F100" s="333" t="s">
        <v>64</v>
      </c>
      <c r="G100" s="240"/>
      <c r="H100" s="426"/>
      <c r="I100" s="323">
        <f t="shared" si="1"/>
        <v>0</v>
      </c>
      <c r="J100" s="324"/>
      <c r="K100" s="243"/>
      <c r="L100" s="326"/>
    </row>
    <row r="101" spans="1:12" s="33" customFormat="1" ht="14.25" x14ac:dyDescent="0.2">
      <c r="A101" s="422" t="s">
        <v>443</v>
      </c>
      <c r="B101" s="423">
        <v>601</v>
      </c>
      <c r="C101" s="328" t="s">
        <v>411</v>
      </c>
      <c r="D101" s="719"/>
      <c r="E101" s="435">
        <v>10</v>
      </c>
      <c r="F101" s="333" t="s">
        <v>64</v>
      </c>
      <c r="G101" s="240"/>
      <c r="H101" s="426"/>
      <c r="I101" s="323">
        <f t="shared" si="1"/>
        <v>0</v>
      </c>
      <c r="J101" s="324"/>
      <c r="K101" s="243"/>
      <c r="L101" s="326"/>
    </row>
    <row r="102" spans="1:12" s="33" customFormat="1" ht="24" customHeight="1" x14ac:dyDescent="0.2">
      <c r="A102" s="422" t="s">
        <v>182</v>
      </c>
      <c r="B102" s="423">
        <v>639</v>
      </c>
      <c r="C102" s="328" t="s">
        <v>440</v>
      </c>
      <c r="D102" s="719"/>
      <c r="E102" s="334">
        <v>10</v>
      </c>
      <c r="F102" s="333" t="s">
        <v>64</v>
      </c>
      <c r="G102" s="240"/>
      <c r="H102" s="426"/>
      <c r="I102" s="323">
        <f t="shared" si="1"/>
        <v>0</v>
      </c>
      <c r="J102" s="324"/>
      <c r="K102" s="243"/>
      <c r="L102" s="326"/>
    </row>
    <row r="103" spans="1:12" s="33" customFormat="1" ht="28.5" x14ac:dyDescent="0.2">
      <c r="A103" s="422" t="s">
        <v>183</v>
      </c>
      <c r="B103" s="423">
        <v>528</v>
      </c>
      <c r="C103" s="328" t="s">
        <v>389</v>
      </c>
      <c r="D103" s="719"/>
      <c r="E103" s="334">
        <v>20</v>
      </c>
      <c r="F103" s="333" t="s">
        <v>64</v>
      </c>
      <c r="G103" s="240"/>
      <c r="H103" s="426"/>
      <c r="I103" s="323">
        <f t="shared" si="1"/>
        <v>0</v>
      </c>
      <c r="J103" s="324"/>
      <c r="K103" s="243"/>
      <c r="L103" s="326"/>
    </row>
    <row r="104" spans="1:12" s="33" customFormat="1" ht="28.5" x14ac:dyDescent="0.2">
      <c r="A104" s="422" t="s">
        <v>184</v>
      </c>
      <c r="B104" s="423">
        <v>528</v>
      </c>
      <c r="C104" s="328" t="s">
        <v>388</v>
      </c>
      <c r="D104" s="719"/>
      <c r="E104" s="334">
        <v>5</v>
      </c>
      <c r="F104" s="333" t="s">
        <v>64</v>
      </c>
      <c r="G104" s="240"/>
      <c r="H104" s="426"/>
      <c r="I104" s="323">
        <f t="shared" si="1"/>
        <v>0</v>
      </c>
      <c r="J104" s="324"/>
      <c r="K104" s="243"/>
      <c r="L104" s="326"/>
    </row>
    <row r="105" spans="1:12" s="33" customFormat="1" ht="28.5" x14ac:dyDescent="0.2">
      <c r="A105" s="422" t="s">
        <v>185</v>
      </c>
      <c r="B105" s="423">
        <v>528</v>
      </c>
      <c r="C105" s="328" t="s">
        <v>387</v>
      </c>
      <c r="D105" s="719"/>
      <c r="E105" s="334">
        <v>5</v>
      </c>
      <c r="F105" s="333" t="s">
        <v>64</v>
      </c>
      <c r="G105" s="240"/>
      <c r="H105" s="426"/>
      <c r="I105" s="323">
        <f t="shared" si="1"/>
        <v>0</v>
      </c>
      <c r="J105" s="324"/>
      <c r="K105" s="243"/>
      <c r="L105" s="326"/>
    </row>
    <row r="106" spans="1:12" s="33" customFormat="1" ht="28.5" x14ac:dyDescent="0.2">
      <c r="A106" s="422" t="s">
        <v>186</v>
      </c>
      <c r="B106" s="423">
        <v>826</v>
      </c>
      <c r="C106" s="328" t="s">
        <v>381</v>
      </c>
      <c r="D106" s="719"/>
      <c r="E106" s="334">
        <v>5</v>
      </c>
      <c r="F106" s="333" t="s">
        <v>64</v>
      </c>
      <c r="G106" s="240"/>
      <c r="H106" s="426"/>
      <c r="I106" s="323">
        <f t="shared" si="1"/>
        <v>0</v>
      </c>
      <c r="J106" s="324"/>
      <c r="K106" s="243"/>
      <c r="L106" s="326"/>
    </row>
    <row r="107" spans="1:12" s="33" customFormat="1" ht="28.5" x14ac:dyDescent="0.2">
      <c r="A107" s="422" t="s">
        <v>187</v>
      </c>
      <c r="B107" s="423">
        <v>921</v>
      </c>
      <c r="C107" s="328" t="s">
        <v>701</v>
      </c>
      <c r="D107" s="719"/>
      <c r="E107" s="334">
        <v>5</v>
      </c>
      <c r="F107" s="333" t="s">
        <v>40</v>
      </c>
      <c r="G107" s="240"/>
      <c r="H107" s="426"/>
      <c r="I107" s="323">
        <f t="shared" si="1"/>
        <v>0</v>
      </c>
      <c r="J107" s="324"/>
      <c r="K107" s="243"/>
      <c r="L107" s="326"/>
    </row>
    <row r="108" spans="1:12" s="33" customFormat="1" ht="14.25" x14ac:dyDescent="0.2">
      <c r="A108" s="422" t="s">
        <v>188</v>
      </c>
      <c r="B108" s="423">
        <v>924</v>
      </c>
      <c r="C108" s="328" t="s">
        <v>23</v>
      </c>
      <c r="D108" s="719"/>
      <c r="E108" s="334">
        <v>10</v>
      </c>
      <c r="F108" s="333" t="s">
        <v>40</v>
      </c>
      <c r="G108" s="240"/>
      <c r="H108" s="426"/>
      <c r="I108" s="323">
        <f t="shared" si="1"/>
        <v>0</v>
      </c>
      <c r="J108" s="324"/>
      <c r="K108" s="243"/>
      <c r="L108" s="326"/>
    </row>
    <row r="109" spans="1:12" s="33" customFormat="1" ht="28.5" x14ac:dyDescent="0.2">
      <c r="A109" s="422" t="s">
        <v>189</v>
      </c>
      <c r="B109" s="423">
        <v>902</v>
      </c>
      <c r="C109" s="328" t="s">
        <v>400</v>
      </c>
      <c r="D109" s="719"/>
      <c r="E109" s="334">
        <v>1730</v>
      </c>
      <c r="F109" s="333" t="s">
        <v>40</v>
      </c>
      <c r="G109" s="240"/>
      <c r="H109" s="426"/>
      <c r="I109" s="323">
        <f t="shared" si="1"/>
        <v>0</v>
      </c>
      <c r="J109" s="324"/>
      <c r="K109" s="243"/>
      <c r="L109" s="326"/>
    </row>
    <row r="110" spans="1:12" s="33" customFormat="1" ht="14.25" x14ac:dyDescent="0.2">
      <c r="A110" s="422" t="s">
        <v>24</v>
      </c>
      <c r="B110" s="423">
        <v>902</v>
      </c>
      <c r="C110" s="328" t="s">
        <v>479</v>
      </c>
      <c r="D110" s="719"/>
      <c r="E110" s="334">
        <v>10</v>
      </c>
      <c r="F110" s="333" t="s">
        <v>40</v>
      </c>
      <c r="G110" s="240"/>
      <c r="H110" s="426"/>
      <c r="I110" s="323">
        <f t="shared" si="1"/>
        <v>0</v>
      </c>
      <c r="J110" s="324"/>
      <c r="K110" s="243"/>
      <c r="L110" s="326"/>
    </row>
    <row r="111" spans="1:12" s="33" customFormat="1" ht="28.5" x14ac:dyDescent="0.2">
      <c r="A111" s="422" t="s">
        <v>25</v>
      </c>
      <c r="B111" s="428">
        <v>822</v>
      </c>
      <c r="C111" s="328" t="s">
        <v>638</v>
      </c>
      <c r="D111" s="719"/>
      <c r="E111" s="334">
        <v>2</v>
      </c>
      <c r="F111" s="333" t="s">
        <v>64</v>
      </c>
      <c r="G111" s="240"/>
      <c r="H111" s="426"/>
      <c r="I111" s="323">
        <f t="shared" si="1"/>
        <v>0</v>
      </c>
      <c r="J111" s="324"/>
      <c r="K111" s="243"/>
      <c r="L111" s="326"/>
    </row>
    <row r="112" spans="1:12" s="33" customFormat="1" ht="28.5" x14ac:dyDescent="0.2">
      <c r="A112" s="422" t="s">
        <v>26</v>
      </c>
      <c r="B112" s="428">
        <v>822</v>
      </c>
      <c r="C112" s="328" t="s">
        <v>365</v>
      </c>
      <c r="D112" s="719"/>
      <c r="E112" s="334">
        <v>2</v>
      </c>
      <c r="F112" s="333" t="s">
        <v>64</v>
      </c>
      <c r="G112" s="240"/>
      <c r="H112" s="426"/>
      <c r="I112" s="323">
        <f t="shared" si="1"/>
        <v>0</v>
      </c>
      <c r="J112" s="324"/>
      <c r="K112" s="243"/>
      <c r="L112" s="326"/>
    </row>
    <row r="113" spans="1:12" s="33" customFormat="1" ht="42.75" x14ac:dyDescent="0.2">
      <c r="A113" s="422" t="s">
        <v>444</v>
      </c>
      <c r="B113" s="428">
        <v>822</v>
      </c>
      <c r="C113" s="328" t="s">
        <v>366</v>
      </c>
      <c r="D113" s="719"/>
      <c r="E113" s="334">
        <v>2</v>
      </c>
      <c r="F113" s="333" t="s">
        <v>64</v>
      </c>
      <c r="G113" s="240"/>
      <c r="H113" s="426"/>
      <c r="I113" s="323">
        <f t="shared" si="1"/>
        <v>0</v>
      </c>
      <c r="J113" s="324"/>
      <c r="K113" s="243"/>
      <c r="L113" s="326"/>
    </row>
    <row r="114" spans="1:12" s="33" customFormat="1" ht="28.5" x14ac:dyDescent="0.2">
      <c r="A114" s="422" t="s">
        <v>445</v>
      </c>
      <c r="B114" s="428">
        <v>822</v>
      </c>
      <c r="C114" s="328" t="s">
        <v>367</v>
      </c>
      <c r="D114" s="719"/>
      <c r="E114" s="334">
        <v>2</v>
      </c>
      <c r="F114" s="333" t="s">
        <v>64</v>
      </c>
      <c r="G114" s="240"/>
      <c r="H114" s="426"/>
      <c r="I114" s="323">
        <f t="shared" si="1"/>
        <v>0</v>
      </c>
      <c r="J114" s="324"/>
      <c r="K114" s="243"/>
      <c r="L114" s="326"/>
    </row>
    <row r="115" spans="1:12" s="33" customFormat="1" ht="28.5" x14ac:dyDescent="0.2">
      <c r="A115" s="422" t="s">
        <v>190</v>
      </c>
      <c r="B115" s="423">
        <v>544</v>
      </c>
      <c r="C115" s="328" t="s">
        <v>545</v>
      </c>
      <c r="D115" s="719"/>
      <c r="E115" s="334">
        <v>18</v>
      </c>
      <c r="F115" s="333" t="s">
        <v>64</v>
      </c>
      <c r="G115" s="240"/>
      <c r="H115" s="426"/>
      <c r="I115" s="323">
        <f t="shared" si="1"/>
        <v>0</v>
      </c>
      <c r="J115" s="324"/>
      <c r="K115" s="243"/>
      <c r="L115" s="326"/>
    </row>
    <row r="116" spans="1:12" s="33" customFormat="1" ht="28.5" x14ac:dyDescent="0.2">
      <c r="A116" s="422" t="s">
        <v>191</v>
      </c>
      <c r="B116" s="423">
        <v>544</v>
      </c>
      <c r="C116" s="328" t="s">
        <v>639</v>
      </c>
      <c r="D116" s="719"/>
      <c r="E116" s="334">
        <v>15</v>
      </c>
      <c r="F116" s="333" t="s">
        <v>64</v>
      </c>
      <c r="G116" s="240"/>
      <c r="H116" s="426"/>
      <c r="I116" s="323">
        <f t="shared" si="1"/>
        <v>0</v>
      </c>
      <c r="J116" s="324"/>
      <c r="K116" s="243"/>
      <c r="L116" s="326"/>
    </row>
    <row r="117" spans="1:12" s="33" customFormat="1" ht="28.5" x14ac:dyDescent="0.2">
      <c r="A117" s="422" t="s">
        <v>192</v>
      </c>
      <c r="B117" s="423">
        <v>544</v>
      </c>
      <c r="C117" s="328" t="s">
        <v>640</v>
      </c>
      <c r="D117" s="719"/>
      <c r="E117" s="334">
        <v>3</v>
      </c>
      <c r="F117" s="333" t="s">
        <v>64</v>
      </c>
      <c r="G117" s="240"/>
      <c r="H117" s="426"/>
      <c r="I117" s="323">
        <f t="shared" si="1"/>
        <v>0</v>
      </c>
      <c r="J117" s="324"/>
      <c r="K117" s="243"/>
      <c r="L117" s="326"/>
    </row>
    <row r="118" spans="1:12" s="33" customFormat="1" ht="14.25" x14ac:dyDescent="0.2">
      <c r="A118" s="422" t="s">
        <v>193</v>
      </c>
      <c r="B118" s="423">
        <v>130</v>
      </c>
      <c r="C118" s="328" t="s">
        <v>398</v>
      </c>
      <c r="D118" s="719"/>
      <c r="E118" s="334">
        <v>3</v>
      </c>
      <c r="F118" s="333" t="s">
        <v>64</v>
      </c>
      <c r="G118" s="240"/>
      <c r="H118" s="426"/>
      <c r="I118" s="323">
        <f t="shared" si="1"/>
        <v>0</v>
      </c>
      <c r="J118" s="324"/>
      <c r="K118" s="243"/>
      <c r="L118" s="326"/>
    </row>
    <row r="119" spans="1:12" s="33" customFormat="1" ht="28.5" x14ac:dyDescent="0.2">
      <c r="A119" s="422" t="s">
        <v>194</v>
      </c>
      <c r="B119" s="423">
        <v>130</v>
      </c>
      <c r="C119" s="328" t="s">
        <v>399</v>
      </c>
      <c r="D119" s="719"/>
      <c r="E119" s="334">
        <v>3</v>
      </c>
      <c r="F119" s="333" t="s">
        <v>64</v>
      </c>
      <c r="G119" s="240"/>
      <c r="H119" s="426"/>
      <c r="I119" s="323">
        <f t="shared" si="1"/>
        <v>0</v>
      </c>
      <c r="J119" s="324"/>
      <c r="K119" s="243"/>
      <c r="L119" s="326"/>
    </row>
    <row r="120" spans="1:12" s="33" customFormat="1" ht="28.5" x14ac:dyDescent="0.2">
      <c r="A120" s="422" t="s">
        <v>195</v>
      </c>
      <c r="B120" s="436">
        <v>800</v>
      </c>
      <c r="C120" s="328" t="s">
        <v>641</v>
      </c>
      <c r="D120" s="719"/>
      <c r="E120" s="437">
        <v>195</v>
      </c>
      <c r="F120" s="438" t="s">
        <v>64</v>
      </c>
      <c r="G120" s="240"/>
      <c r="H120" s="426"/>
      <c r="I120" s="323">
        <f t="shared" si="1"/>
        <v>0</v>
      </c>
      <c r="J120" s="324"/>
      <c r="K120" s="243"/>
      <c r="L120" s="326"/>
    </row>
    <row r="121" spans="1:12" s="33" customFormat="1" ht="28.5" x14ac:dyDescent="0.2">
      <c r="A121" s="422" t="s">
        <v>196</v>
      </c>
      <c r="B121" s="423">
        <v>820</v>
      </c>
      <c r="C121" s="328" t="s">
        <v>642</v>
      </c>
      <c r="D121" s="719"/>
      <c r="E121" s="334">
        <v>5</v>
      </c>
      <c r="F121" s="333" t="s">
        <v>64</v>
      </c>
      <c r="G121" s="240"/>
      <c r="H121" s="426"/>
      <c r="I121" s="323">
        <f t="shared" si="1"/>
        <v>0</v>
      </c>
      <c r="J121" s="324"/>
      <c r="K121" s="243"/>
      <c r="L121" s="326"/>
    </row>
    <row r="122" spans="1:12" s="33" customFormat="1" ht="28.5" x14ac:dyDescent="0.2">
      <c r="A122" s="422" t="s">
        <v>197</v>
      </c>
      <c r="B122" s="428">
        <v>802</v>
      </c>
      <c r="C122" s="429" t="s">
        <v>643</v>
      </c>
      <c r="D122" s="719"/>
      <c r="E122" s="431">
        <v>100</v>
      </c>
      <c r="F122" s="333" t="s">
        <v>64</v>
      </c>
      <c r="G122" s="240"/>
      <c r="H122" s="426"/>
      <c r="I122" s="323">
        <f t="shared" si="1"/>
        <v>0</v>
      </c>
      <c r="J122" s="324"/>
      <c r="K122" s="243"/>
      <c r="L122" s="326"/>
    </row>
    <row r="123" spans="1:12" s="33" customFormat="1" ht="28.5" x14ac:dyDescent="0.2">
      <c r="A123" s="422" t="s">
        <v>198</v>
      </c>
      <c r="B123" s="428">
        <v>822</v>
      </c>
      <c r="C123" s="328" t="s">
        <v>546</v>
      </c>
      <c r="D123" s="719"/>
      <c r="E123" s="334">
        <v>2</v>
      </c>
      <c r="F123" s="333" t="s">
        <v>64</v>
      </c>
      <c r="G123" s="240"/>
      <c r="H123" s="426"/>
      <c r="I123" s="323">
        <f t="shared" si="1"/>
        <v>0</v>
      </c>
      <c r="J123" s="324"/>
      <c r="K123" s="243"/>
      <c r="L123" s="326"/>
    </row>
    <row r="124" spans="1:12" s="33" customFormat="1" ht="28.5" x14ac:dyDescent="0.2">
      <c r="A124" s="422" t="s">
        <v>199</v>
      </c>
      <c r="B124" s="428">
        <v>908</v>
      </c>
      <c r="C124" s="429" t="s">
        <v>644</v>
      </c>
      <c r="D124" s="719"/>
      <c r="E124" s="431">
        <v>50</v>
      </c>
      <c r="F124" s="432" t="s">
        <v>41</v>
      </c>
      <c r="G124" s="240"/>
      <c r="H124" s="426"/>
      <c r="I124" s="323">
        <f t="shared" si="1"/>
        <v>0</v>
      </c>
      <c r="J124" s="324"/>
      <c r="K124" s="243"/>
      <c r="L124" s="326"/>
    </row>
    <row r="125" spans="1:12" s="33" customFormat="1" ht="28.5" x14ac:dyDescent="0.2">
      <c r="A125" s="422" t="s">
        <v>200</v>
      </c>
      <c r="B125" s="428">
        <v>908</v>
      </c>
      <c r="C125" s="429" t="s">
        <v>645</v>
      </c>
      <c r="D125" s="719"/>
      <c r="E125" s="431">
        <v>50</v>
      </c>
      <c r="F125" s="432" t="s">
        <v>41</v>
      </c>
      <c r="G125" s="240"/>
      <c r="H125" s="426"/>
      <c r="I125" s="323">
        <f t="shared" si="1"/>
        <v>0</v>
      </c>
      <c r="J125" s="324"/>
      <c r="K125" s="243"/>
      <c r="L125" s="326"/>
    </row>
    <row r="126" spans="1:12" s="33" customFormat="1" ht="14.25" x14ac:dyDescent="0.2">
      <c r="A126" s="422" t="s">
        <v>201</v>
      </c>
      <c r="B126" s="428">
        <v>838</v>
      </c>
      <c r="C126" s="429" t="s">
        <v>3</v>
      </c>
      <c r="D126" s="719"/>
      <c r="E126" s="431">
        <v>2</v>
      </c>
      <c r="F126" s="432" t="s">
        <v>64</v>
      </c>
      <c r="G126" s="240"/>
      <c r="H126" s="426"/>
      <c r="I126" s="323">
        <f t="shared" si="1"/>
        <v>0</v>
      </c>
      <c r="J126" s="324"/>
      <c r="K126" s="243"/>
      <c r="L126" s="326"/>
    </row>
    <row r="127" spans="1:12" s="33" customFormat="1" ht="14.25" x14ac:dyDescent="0.2">
      <c r="A127" s="422" t="s">
        <v>202</v>
      </c>
      <c r="B127" s="428">
        <v>610</v>
      </c>
      <c r="C127" s="429" t="s">
        <v>239</v>
      </c>
      <c r="D127" s="719"/>
      <c r="E127" s="431">
        <v>5</v>
      </c>
      <c r="F127" s="432" t="s">
        <v>64</v>
      </c>
      <c r="G127" s="240"/>
      <c r="H127" s="426"/>
      <c r="I127" s="323">
        <f t="shared" si="1"/>
        <v>0</v>
      </c>
      <c r="J127" s="324"/>
      <c r="K127" s="243"/>
      <c r="L127" s="326"/>
    </row>
    <row r="128" spans="1:12" s="33" customFormat="1" ht="14.25" x14ac:dyDescent="0.2">
      <c r="A128" s="422" t="s">
        <v>446</v>
      </c>
      <c r="B128" s="423"/>
      <c r="C128" s="328" t="s">
        <v>408</v>
      </c>
      <c r="D128" s="719"/>
      <c r="E128" s="435">
        <v>5</v>
      </c>
      <c r="F128" s="333" t="s">
        <v>64</v>
      </c>
      <c r="G128" s="240"/>
      <c r="H128" s="426"/>
      <c r="I128" s="323">
        <f t="shared" si="1"/>
        <v>0</v>
      </c>
      <c r="J128" s="324"/>
      <c r="K128" s="243"/>
      <c r="L128" s="326"/>
    </row>
    <row r="129" spans="1:12" s="33" customFormat="1" ht="14.25" x14ac:dyDescent="0.2">
      <c r="A129" s="422" t="s">
        <v>203</v>
      </c>
      <c r="B129" s="423">
        <v>531</v>
      </c>
      <c r="C129" s="328" t="s">
        <v>240</v>
      </c>
      <c r="D129" s="719"/>
      <c r="E129" s="334">
        <v>30</v>
      </c>
      <c r="F129" s="333" t="s">
        <v>64</v>
      </c>
      <c r="G129" s="240"/>
      <c r="H129" s="426"/>
      <c r="I129" s="323">
        <f t="shared" si="1"/>
        <v>0</v>
      </c>
      <c r="J129" s="324"/>
      <c r="K129" s="243"/>
      <c r="L129" s="326"/>
    </row>
    <row r="130" spans="1:12" s="33" customFormat="1" ht="14.25" x14ac:dyDescent="0.2">
      <c r="A130" s="422" t="s">
        <v>204</v>
      </c>
      <c r="B130" s="423">
        <v>531</v>
      </c>
      <c r="C130" s="328" t="s">
        <v>646</v>
      </c>
      <c r="D130" s="719"/>
      <c r="E130" s="334">
        <v>5</v>
      </c>
      <c r="F130" s="333" t="s">
        <v>64</v>
      </c>
      <c r="G130" s="240"/>
      <c r="H130" s="426"/>
      <c r="I130" s="323">
        <f t="shared" si="1"/>
        <v>0</v>
      </c>
      <c r="J130" s="324"/>
      <c r="K130" s="243"/>
      <c r="L130" s="326"/>
    </row>
    <row r="131" spans="1:12" s="33" customFormat="1" ht="14.25" x14ac:dyDescent="0.2">
      <c r="A131" s="422" t="s">
        <v>205</v>
      </c>
      <c r="B131" s="423">
        <v>605</v>
      </c>
      <c r="C131" s="328" t="s">
        <v>383</v>
      </c>
      <c r="D131" s="719"/>
      <c r="E131" s="334">
        <v>69</v>
      </c>
      <c r="F131" s="333" t="s">
        <v>64</v>
      </c>
      <c r="G131" s="240"/>
      <c r="H131" s="426"/>
      <c r="I131" s="323">
        <f t="shared" si="1"/>
        <v>0</v>
      </c>
      <c r="J131" s="324"/>
      <c r="K131" s="243"/>
      <c r="L131" s="326"/>
    </row>
    <row r="132" spans="1:12" s="33" customFormat="1" ht="42.75" x14ac:dyDescent="0.2">
      <c r="A132" s="422" t="s">
        <v>206</v>
      </c>
      <c r="B132" s="423">
        <v>900</v>
      </c>
      <c r="C132" s="328" t="s">
        <v>648</v>
      </c>
      <c r="D132" s="719"/>
      <c r="E132" s="334">
        <v>10</v>
      </c>
      <c r="F132" s="333" t="s">
        <v>64</v>
      </c>
      <c r="G132" s="240"/>
      <c r="H132" s="426"/>
      <c r="I132" s="323">
        <f t="shared" si="1"/>
        <v>0</v>
      </c>
      <c r="J132" s="324"/>
      <c r="K132" s="243"/>
      <c r="L132" s="326"/>
    </row>
    <row r="133" spans="1:12" s="33" customFormat="1" ht="42.75" x14ac:dyDescent="0.2">
      <c r="A133" s="422" t="s">
        <v>481</v>
      </c>
      <c r="B133" s="423">
        <v>900</v>
      </c>
      <c r="C133" s="328" t="s">
        <v>647</v>
      </c>
      <c r="D133" s="719"/>
      <c r="E133" s="334">
        <v>5</v>
      </c>
      <c r="F133" s="333" t="s">
        <v>64</v>
      </c>
      <c r="G133" s="240"/>
      <c r="H133" s="426"/>
      <c r="I133" s="323">
        <f t="shared" si="1"/>
        <v>0</v>
      </c>
      <c r="J133" s="324"/>
      <c r="K133" s="243"/>
      <c r="L133" s="326"/>
    </row>
    <row r="134" spans="1:12" s="33" customFormat="1" ht="42.75" x14ac:dyDescent="0.2">
      <c r="A134" s="422" t="s">
        <v>482</v>
      </c>
      <c r="B134" s="423">
        <v>900</v>
      </c>
      <c r="C134" s="328" t="s">
        <v>649</v>
      </c>
      <c r="D134" s="719"/>
      <c r="E134" s="334">
        <v>5</v>
      </c>
      <c r="F134" s="333" t="s">
        <v>64</v>
      </c>
      <c r="G134" s="240"/>
      <c r="H134" s="426"/>
      <c r="I134" s="323">
        <f t="shared" si="1"/>
        <v>0</v>
      </c>
      <c r="J134" s="324"/>
      <c r="K134" s="243"/>
      <c r="L134" s="326"/>
    </row>
    <row r="135" spans="1:12" s="33" customFormat="1" ht="28.5" x14ac:dyDescent="0.2">
      <c r="A135" s="422" t="s">
        <v>207</v>
      </c>
      <c r="B135" s="423">
        <v>709</v>
      </c>
      <c r="C135" s="328" t="s">
        <v>650</v>
      </c>
      <c r="D135" s="719"/>
      <c r="E135" s="334">
        <v>20</v>
      </c>
      <c r="F135" s="333" t="s">
        <v>41</v>
      </c>
      <c r="G135" s="240"/>
      <c r="H135" s="426"/>
      <c r="I135" s="323">
        <f t="shared" si="1"/>
        <v>0</v>
      </c>
      <c r="J135" s="324"/>
      <c r="K135" s="243"/>
      <c r="L135" s="326"/>
    </row>
    <row r="136" spans="1:12" s="33" customFormat="1" ht="28.5" x14ac:dyDescent="0.2">
      <c r="A136" s="422" t="s">
        <v>208</v>
      </c>
      <c r="B136" s="428">
        <v>903</v>
      </c>
      <c r="C136" s="429" t="s">
        <v>547</v>
      </c>
      <c r="D136" s="719"/>
      <c r="E136" s="431">
        <v>74</v>
      </c>
      <c r="F136" s="432" t="s">
        <v>40</v>
      </c>
      <c r="G136" s="240"/>
      <c r="H136" s="426"/>
      <c r="I136" s="323">
        <f t="shared" si="1"/>
        <v>0</v>
      </c>
      <c r="J136" s="324"/>
      <c r="K136" s="243"/>
      <c r="L136" s="326"/>
    </row>
    <row r="137" spans="1:12" s="33" customFormat="1" ht="28.5" x14ac:dyDescent="0.2">
      <c r="A137" s="422" t="s">
        <v>209</v>
      </c>
      <c r="B137" s="428">
        <v>114</v>
      </c>
      <c r="C137" s="429" t="s">
        <v>401</v>
      </c>
      <c r="D137" s="719"/>
      <c r="E137" s="431">
        <v>500</v>
      </c>
      <c r="F137" s="432" t="s">
        <v>64</v>
      </c>
      <c r="G137" s="240"/>
      <c r="H137" s="426"/>
      <c r="I137" s="323">
        <f t="shared" si="1"/>
        <v>0</v>
      </c>
      <c r="J137" s="324"/>
      <c r="K137" s="243"/>
      <c r="L137" s="326"/>
    </row>
    <row r="138" spans="1:12" s="33" customFormat="1" ht="28.5" x14ac:dyDescent="0.2">
      <c r="A138" s="422" t="s">
        <v>447</v>
      </c>
      <c r="B138" s="423">
        <v>608</v>
      </c>
      <c r="C138" s="328" t="s">
        <v>651</v>
      </c>
      <c r="D138" s="719"/>
      <c r="E138" s="334">
        <v>250</v>
      </c>
      <c r="F138" s="333" t="s">
        <v>64</v>
      </c>
      <c r="G138" s="240"/>
      <c r="H138" s="426"/>
      <c r="I138" s="323">
        <f t="shared" si="1"/>
        <v>0</v>
      </c>
      <c r="J138" s="324"/>
      <c r="K138" s="243"/>
      <c r="L138" s="326"/>
    </row>
    <row r="139" spans="1:12" s="33" customFormat="1" ht="28.5" x14ac:dyDescent="0.2">
      <c r="A139" s="422" t="s">
        <v>210</v>
      </c>
      <c r="B139" s="428">
        <v>708</v>
      </c>
      <c r="C139" s="429" t="s">
        <v>702</v>
      </c>
      <c r="D139" s="719"/>
      <c r="E139" s="431">
        <v>2</v>
      </c>
      <c r="F139" s="432" t="s">
        <v>64</v>
      </c>
      <c r="G139" s="240"/>
      <c r="H139" s="426"/>
      <c r="I139" s="323">
        <f t="shared" si="1"/>
        <v>0</v>
      </c>
      <c r="J139" s="324"/>
      <c r="K139" s="243"/>
      <c r="L139" s="326"/>
    </row>
    <row r="140" spans="1:12" s="33" customFormat="1" ht="28.5" x14ac:dyDescent="0.2">
      <c r="A140" s="422" t="s">
        <v>211</v>
      </c>
      <c r="B140" s="428">
        <v>708</v>
      </c>
      <c r="C140" s="429" t="s">
        <v>652</v>
      </c>
      <c r="D140" s="719"/>
      <c r="E140" s="431">
        <v>5</v>
      </c>
      <c r="F140" s="432" t="s">
        <v>64</v>
      </c>
      <c r="G140" s="240"/>
      <c r="H140" s="426"/>
      <c r="I140" s="323">
        <f t="shared" si="1"/>
        <v>0</v>
      </c>
      <c r="J140" s="324"/>
      <c r="K140" s="243"/>
      <c r="L140" s="326"/>
    </row>
    <row r="141" spans="1:12" s="33" customFormat="1" ht="28.5" x14ac:dyDescent="0.2">
      <c r="A141" s="422" t="s">
        <v>212</v>
      </c>
      <c r="B141" s="423">
        <v>611</v>
      </c>
      <c r="C141" s="328" t="s">
        <v>653</v>
      </c>
      <c r="D141" s="719"/>
      <c r="E141" s="334">
        <v>45</v>
      </c>
      <c r="F141" s="333" t="s">
        <v>64</v>
      </c>
      <c r="G141" s="240"/>
      <c r="H141" s="426"/>
      <c r="I141" s="323">
        <f t="shared" si="1"/>
        <v>0</v>
      </c>
      <c r="J141" s="324"/>
      <c r="K141" s="243"/>
      <c r="L141" s="326"/>
    </row>
    <row r="142" spans="1:12" s="33" customFormat="1" ht="14.25" x14ac:dyDescent="0.2">
      <c r="A142" s="422" t="s">
        <v>213</v>
      </c>
      <c r="B142" s="423">
        <v>626</v>
      </c>
      <c r="C142" s="328" t="s">
        <v>22</v>
      </c>
      <c r="D142" s="719"/>
      <c r="E142" s="334">
        <v>5</v>
      </c>
      <c r="F142" s="333" t="s">
        <v>64</v>
      </c>
      <c r="G142" s="240"/>
      <c r="H142" s="426"/>
      <c r="I142" s="323">
        <f t="shared" si="1"/>
        <v>0</v>
      </c>
      <c r="J142" s="324"/>
      <c r="K142" s="243"/>
      <c r="L142" s="326"/>
    </row>
    <row r="143" spans="1:12" s="33" customFormat="1" ht="28.5" x14ac:dyDescent="0.2">
      <c r="A143" s="422" t="s">
        <v>214</v>
      </c>
      <c r="B143" s="428">
        <v>604</v>
      </c>
      <c r="C143" s="429" t="s">
        <v>654</v>
      </c>
      <c r="D143" s="719"/>
      <c r="E143" s="431">
        <v>500</v>
      </c>
      <c r="F143" s="432" t="s">
        <v>64</v>
      </c>
      <c r="G143" s="240"/>
      <c r="H143" s="426"/>
      <c r="I143" s="323">
        <f t="shared" ref="I143:I203" si="2">E143*G143</f>
        <v>0</v>
      </c>
      <c r="J143" s="324"/>
      <c r="K143" s="243"/>
      <c r="L143" s="326"/>
    </row>
    <row r="144" spans="1:12" s="33" customFormat="1" ht="28.5" x14ac:dyDescent="0.2">
      <c r="A144" s="422" t="s">
        <v>215</v>
      </c>
      <c r="B144" s="428"/>
      <c r="C144" s="429" t="s">
        <v>655</v>
      </c>
      <c r="D144" s="719"/>
      <c r="E144" s="431">
        <v>100</v>
      </c>
      <c r="F144" s="432" t="s">
        <v>64</v>
      </c>
      <c r="G144" s="240"/>
      <c r="H144" s="426"/>
      <c r="I144" s="323">
        <f t="shared" si="2"/>
        <v>0</v>
      </c>
      <c r="J144" s="324"/>
      <c r="K144" s="243"/>
      <c r="L144" s="326"/>
    </row>
    <row r="145" spans="1:12" s="33" customFormat="1" ht="28.5" x14ac:dyDescent="0.2">
      <c r="A145" s="422" t="s">
        <v>216</v>
      </c>
      <c r="B145" s="428">
        <v>604</v>
      </c>
      <c r="C145" s="429" t="s">
        <v>402</v>
      </c>
      <c r="D145" s="719"/>
      <c r="E145" s="431">
        <v>20</v>
      </c>
      <c r="F145" s="432" t="s">
        <v>64</v>
      </c>
      <c r="G145" s="240"/>
      <c r="H145" s="426"/>
      <c r="I145" s="323">
        <f t="shared" si="2"/>
        <v>0</v>
      </c>
      <c r="J145" s="324"/>
      <c r="K145" s="243"/>
      <c r="L145" s="326"/>
    </row>
    <row r="146" spans="1:12" s="33" customFormat="1" ht="14.25" x14ac:dyDescent="0.2">
      <c r="A146" s="422" t="s">
        <v>217</v>
      </c>
      <c r="B146" s="423">
        <v>925</v>
      </c>
      <c r="C146" s="328" t="s">
        <v>656</v>
      </c>
      <c r="D146" s="719"/>
      <c r="E146" s="435">
        <v>5</v>
      </c>
      <c r="F146" s="432" t="s">
        <v>64</v>
      </c>
      <c r="G146" s="240"/>
      <c r="H146" s="426"/>
      <c r="I146" s="323">
        <f t="shared" si="2"/>
        <v>0</v>
      </c>
      <c r="J146" s="324"/>
      <c r="K146" s="243"/>
      <c r="L146" s="326"/>
    </row>
    <row r="147" spans="1:12" s="33" customFormat="1" ht="14.25" x14ac:dyDescent="0.2">
      <c r="A147" s="422" t="s">
        <v>218</v>
      </c>
      <c r="B147" s="428">
        <v>918</v>
      </c>
      <c r="C147" s="429" t="s">
        <v>8</v>
      </c>
      <c r="D147" s="719"/>
      <c r="E147" s="435">
        <v>3</v>
      </c>
      <c r="F147" s="333" t="s">
        <v>40</v>
      </c>
      <c r="G147" s="240"/>
      <c r="H147" s="426"/>
      <c r="I147" s="323">
        <f t="shared" si="2"/>
        <v>0</v>
      </c>
      <c r="J147" s="324"/>
      <c r="K147" s="243"/>
      <c r="L147" s="326"/>
    </row>
    <row r="148" spans="1:12" s="33" customFormat="1" ht="14.25" x14ac:dyDescent="0.2">
      <c r="A148" s="422" t="s">
        <v>219</v>
      </c>
      <c r="B148" s="423">
        <v>803</v>
      </c>
      <c r="C148" s="328" t="s">
        <v>441</v>
      </c>
      <c r="D148" s="719"/>
      <c r="E148" s="334">
        <v>490</v>
      </c>
      <c r="F148" s="333" t="s">
        <v>64</v>
      </c>
      <c r="G148" s="240"/>
      <c r="H148" s="426"/>
      <c r="I148" s="323">
        <f t="shared" si="2"/>
        <v>0</v>
      </c>
      <c r="J148" s="324"/>
      <c r="K148" s="243"/>
      <c r="L148" s="326"/>
    </row>
    <row r="149" spans="1:12" s="33" customFormat="1" ht="14.25" x14ac:dyDescent="0.2">
      <c r="A149" s="422" t="s">
        <v>220</v>
      </c>
      <c r="B149" s="423"/>
      <c r="C149" s="328" t="s">
        <v>442</v>
      </c>
      <c r="D149" s="719"/>
      <c r="E149" s="334">
        <v>5</v>
      </c>
      <c r="F149" s="333" t="s">
        <v>64</v>
      </c>
      <c r="G149" s="240"/>
      <c r="H149" s="426"/>
      <c r="I149" s="323">
        <f t="shared" si="2"/>
        <v>0</v>
      </c>
      <c r="J149" s="324"/>
      <c r="K149" s="243"/>
      <c r="L149" s="326"/>
    </row>
    <row r="150" spans="1:12" s="33" customFormat="1" ht="14.25" x14ac:dyDescent="0.2">
      <c r="A150" s="422" t="s">
        <v>221</v>
      </c>
      <c r="B150" s="423">
        <v>816</v>
      </c>
      <c r="C150" s="328" t="s">
        <v>657</v>
      </c>
      <c r="D150" s="719"/>
      <c r="E150" s="334">
        <v>17</v>
      </c>
      <c r="F150" s="333" t="s">
        <v>64</v>
      </c>
      <c r="G150" s="240"/>
      <c r="H150" s="426"/>
      <c r="I150" s="323">
        <f t="shared" si="2"/>
        <v>0</v>
      </c>
      <c r="J150" s="324"/>
      <c r="K150" s="243"/>
      <c r="L150" s="326"/>
    </row>
    <row r="151" spans="1:12" s="33" customFormat="1" ht="14.25" x14ac:dyDescent="0.2">
      <c r="A151" s="422" t="s">
        <v>222</v>
      </c>
      <c r="B151" s="423">
        <v>932</v>
      </c>
      <c r="C151" s="328" t="s">
        <v>241</v>
      </c>
      <c r="D151" s="719"/>
      <c r="E151" s="334">
        <v>0.5</v>
      </c>
      <c r="F151" s="333" t="s">
        <v>64</v>
      </c>
      <c r="G151" s="240"/>
      <c r="H151" s="426"/>
      <c r="I151" s="323">
        <f t="shared" si="2"/>
        <v>0</v>
      </c>
      <c r="J151" s="324"/>
      <c r="K151" s="243"/>
      <c r="L151" s="326"/>
    </row>
    <row r="152" spans="1:12" s="33" customFormat="1" ht="14.25" x14ac:dyDescent="0.2">
      <c r="A152" s="422" t="s">
        <v>223</v>
      </c>
      <c r="B152" s="423">
        <v>804</v>
      </c>
      <c r="C152" s="328" t="s">
        <v>390</v>
      </c>
      <c r="D152" s="719"/>
      <c r="E152" s="334">
        <v>355</v>
      </c>
      <c r="F152" s="333" t="s">
        <v>64</v>
      </c>
      <c r="G152" s="240"/>
      <c r="H152" s="426"/>
      <c r="I152" s="323">
        <f t="shared" si="2"/>
        <v>0</v>
      </c>
      <c r="J152" s="324"/>
      <c r="K152" s="243"/>
      <c r="L152" s="326"/>
    </row>
    <row r="153" spans="1:12" s="33" customFormat="1" ht="28.5" x14ac:dyDescent="0.2">
      <c r="A153" s="422" t="s">
        <v>224</v>
      </c>
      <c r="B153" s="428">
        <v>928</v>
      </c>
      <c r="C153" s="429" t="s">
        <v>548</v>
      </c>
      <c r="D153" s="719"/>
      <c r="E153" s="431">
        <v>30</v>
      </c>
      <c r="F153" s="333" t="s">
        <v>64</v>
      </c>
      <c r="G153" s="240"/>
      <c r="H153" s="426"/>
      <c r="I153" s="323">
        <f t="shared" si="2"/>
        <v>0</v>
      </c>
      <c r="J153" s="324"/>
      <c r="K153" s="243"/>
      <c r="L153" s="326"/>
    </row>
    <row r="154" spans="1:12" s="33" customFormat="1" ht="28.5" x14ac:dyDescent="0.2">
      <c r="A154" s="422" t="s">
        <v>225</v>
      </c>
      <c r="B154" s="423">
        <v>910</v>
      </c>
      <c r="C154" s="328" t="s">
        <v>549</v>
      </c>
      <c r="D154" s="719"/>
      <c r="E154" s="334">
        <v>5</v>
      </c>
      <c r="F154" s="333" t="s">
        <v>64</v>
      </c>
      <c r="G154" s="240"/>
      <c r="H154" s="426"/>
      <c r="I154" s="323">
        <f t="shared" si="2"/>
        <v>0</v>
      </c>
      <c r="J154" s="324"/>
      <c r="K154" s="243"/>
      <c r="L154" s="326"/>
    </row>
    <row r="155" spans="1:12" s="33" customFormat="1" ht="28.5" x14ac:dyDescent="0.2">
      <c r="A155" s="422" t="s">
        <v>226</v>
      </c>
      <c r="B155" s="423">
        <v>603</v>
      </c>
      <c r="C155" s="328" t="s">
        <v>661</v>
      </c>
      <c r="D155" s="719"/>
      <c r="E155" s="334">
        <v>10</v>
      </c>
      <c r="F155" s="333" t="s">
        <v>64</v>
      </c>
      <c r="G155" s="240"/>
      <c r="H155" s="426"/>
      <c r="I155" s="323">
        <f t="shared" si="2"/>
        <v>0</v>
      </c>
      <c r="J155" s="324"/>
      <c r="K155" s="243"/>
      <c r="L155" s="326"/>
    </row>
    <row r="156" spans="1:12" s="33" customFormat="1" ht="42.75" x14ac:dyDescent="0.2">
      <c r="A156" s="422" t="s">
        <v>227</v>
      </c>
      <c r="B156" s="423">
        <v>603</v>
      </c>
      <c r="C156" s="328" t="s">
        <v>662</v>
      </c>
      <c r="D156" s="719"/>
      <c r="E156" s="334">
        <v>10</v>
      </c>
      <c r="F156" s="333" t="s">
        <v>64</v>
      </c>
      <c r="G156" s="240"/>
      <c r="H156" s="426"/>
      <c r="I156" s="323">
        <f t="shared" si="2"/>
        <v>0</v>
      </c>
      <c r="J156" s="324"/>
      <c r="K156" s="243"/>
      <c r="L156" s="326"/>
    </row>
    <row r="157" spans="1:12" s="33" customFormat="1" ht="28.5" x14ac:dyDescent="0.2">
      <c r="A157" s="422" t="s">
        <v>228</v>
      </c>
      <c r="B157" s="423">
        <v>603</v>
      </c>
      <c r="C157" s="328" t="s">
        <v>663</v>
      </c>
      <c r="D157" s="719"/>
      <c r="E157" s="334">
        <v>10</v>
      </c>
      <c r="F157" s="333" t="s">
        <v>64</v>
      </c>
      <c r="G157" s="240"/>
      <c r="H157" s="426"/>
      <c r="I157" s="323">
        <f t="shared" si="2"/>
        <v>0</v>
      </c>
      <c r="J157" s="324"/>
      <c r="K157" s="243"/>
      <c r="L157" s="326"/>
    </row>
    <row r="158" spans="1:12" s="33" customFormat="1" ht="28.5" x14ac:dyDescent="0.2">
      <c r="A158" s="422" t="s">
        <v>229</v>
      </c>
      <c r="B158" s="423">
        <v>603</v>
      </c>
      <c r="C158" s="328" t="s">
        <v>664</v>
      </c>
      <c r="D158" s="719"/>
      <c r="E158" s="334">
        <v>10</v>
      </c>
      <c r="F158" s="333" t="s">
        <v>64</v>
      </c>
      <c r="G158" s="337"/>
      <c r="H158" s="426"/>
      <c r="I158" s="323">
        <f t="shared" si="2"/>
        <v>0</v>
      </c>
      <c r="J158" s="324"/>
      <c r="K158" s="243"/>
      <c r="L158" s="326"/>
    </row>
    <row r="159" spans="1:12" s="33" customFormat="1" ht="28.5" x14ac:dyDescent="0.2">
      <c r="A159" s="422" t="s">
        <v>230</v>
      </c>
      <c r="B159" s="423">
        <v>602</v>
      </c>
      <c r="C159" s="328" t="s">
        <v>665</v>
      </c>
      <c r="D159" s="719"/>
      <c r="E159" s="334">
        <v>10</v>
      </c>
      <c r="F159" s="333" t="s">
        <v>64</v>
      </c>
      <c r="G159" s="240"/>
      <c r="H159" s="426"/>
      <c r="I159" s="323">
        <f t="shared" si="2"/>
        <v>0</v>
      </c>
      <c r="J159" s="324"/>
      <c r="K159" s="243"/>
      <c r="L159" s="326"/>
    </row>
    <row r="160" spans="1:12" s="33" customFormat="1" ht="42.75" x14ac:dyDescent="0.2">
      <c r="A160" s="422" t="s">
        <v>231</v>
      </c>
      <c r="B160" s="423">
        <v>606</v>
      </c>
      <c r="C160" s="328" t="s">
        <v>666</v>
      </c>
      <c r="D160" s="719"/>
      <c r="E160" s="723">
        <v>200</v>
      </c>
      <c r="F160" s="432" t="s">
        <v>64</v>
      </c>
      <c r="G160" s="240"/>
      <c r="H160" s="426"/>
      <c r="I160" s="323">
        <f t="shared" si="2"/>
        <v>0</v>
      </c>
      <c r="J160" s="324"/>
      <c r="K160" s="243"/>
      <c r="L160" s="326"/>
    </row>
    <row r="161" spans="1:12" s="33" customFormat="1" ht="28.5" x14ac:dyDescent="0.2">
      <c r="A161" s="422" t="s">
        <v>232</v>
      </c>
      <c r="B161" s="423">
        <v>606</v>
      </c>
      <c r="C161" s="328" t="s">
        <v>658</v>
      </c>
      <c r="D161" s="719"/>
      <c r="E161" s="723">
        <v>100</v>
      </c>
      <c r="F161" s="432" t="s">
        <v>64</v>
      </c>
      <c r="G161" s="240"/>
      <c r="H161" s="426"/>
      <c r="I161" s="323">
        <f t="shared" si="2"/>
        <v>0</v>
      </c>
      <c r="J161" s="324"/>
      <c r="K161" s="243"/>
      <c r="L161" s="326"/>
    </row>
    <row r="162" spans="1:12" s="33" customFormat="1" ht="42.75" x14ac:dyDescent="0.2">
      <c r="A162" s="422" t="s">
        <v>233</v>
      </c>
      <c r="B162" s="423">
        <v>606</v>
      </c>
      <c r="C162" s="328" t="s">
        <v>660</v>
      </c>
      <c r="D162" s="719"/>
      <c r="E162" s="723">
        <v>50</v>
      </c>
      <c r="F162" s="432" t="s">
        <v>64</v>
      </c>
      <c r="G162" s="240"/>
      <c r="H162" s="426"/>
      <c r="I162" s="323">
        <f t="shared" si="2"/>
        <v>0</v>
      </c>
      <c r="J162" s="324"/>
      <c r="K162" s="243"/>
      <c r="L162" s="326"/>
    </row>
    <row r="163" spans="1:12" s="33" customFormat="1" ht="14.25" x14ac:dyDescent="0.2">
      <c r="A163" s="422" t="s">
        <v>234</v>
      </c>
      <c r="B163" s="423">
        <v>641</v>
      </c>
      <c r="C163" s="328" t="s">
        <v>452</v>
      </c>
      <c r="D163" s="719"/>
      <c r="E163" s="334">
        <v>2</v>
      </c>
      <c r="F163" s="333" t="s">
        <v>64</v>
      </c>
      <c r="G163" s="240"/>
      <c r="H163" s="426"/>
      <c r="I163" s="323">
        <f t="shared" si="2"/>
        <v>0</v>
      </c>
      <c r="J163" s="324"/>
      <c r="K163" s="243"/>
      <c r="L163" s="326"/>
    </row>
    <row r="164" spans="1:12" s="33" customFormat="1" ht="14.25" x14ac:dyDescent="0.2">
      <c r="A164" s="422" t="s">
        <v>235</v>
      </c>
      <c r="B164" s="423">
        <v>641</v>
      </c>
      <c r="C164" s="328" t="s">
        <v>134</v>
      </c>
      <c r="D164" s="719"/>
      <c r="E164" s="334">
        <v>2</v>
      </c>
      <c r="F164" s="333" t="s">
        <v>64</v>
      </c>
      <c r="G164" s="240"/>
      <c r="H164" s="426"/>
      <c r="I164" s="323">
        <f t="shared" si="2"/>
        <v>0</v>
      </c>
      <c r="J164" s="324"/>
      <c r="K164" s="243"/>
      <c r="L164" s="326"/>
    </row>
    <row r="165" spans="1:12" s="33" customFormat="1" ht="42.75" x14ac:dyDescent="0.2">
      <c r="A165" s="422" t="s">
        <v>236</v>
      </c>
      <c r="B165" s="423">
        <v>628</v>
      </c>
      <c r="C165" s="328" t="s">
        <v>396</v>
      </c>
      <c r="D165" s="719"/>
      <c r="E165" s="334">
        <v>5</v>
      </c>
      <c r="F165" s="333" t="s">
        <v>64</v>
      </c>
      <c r="G165" s="240"/>
      <c r="H165" s="426"/>
      <c r="I165" s="323">
        <f t="shared" si="2"/>
        <v>0</v>
      </c>
      <c r="J165" s="324"/>
      <c r="K165" s="243"/>
      <c r="L165" s="326"/>
    </row>
    <row r="166" spans="1:12" s="33" customFormat="1" ht="42.75" x14ac:dyDescent="0.2">
      <c r="A166" s="422" t="s">
        <v>237</v>
      </c>
      <c r="B166" s="423">
        <v>607</v>
      </c>
      <c r="C166" s="328" t="s">
        <v>659</v>
      </c>
      <c r="D166" s="719"/>
      <c r="E166" s="334">
        <v>155</v>
      </c>
      <c r="F166" s="333" t="s">
        <v>64</v>
      </c>
      <c r="G166" s="240"/>
      <c r="H166" s="426"/>
      <c r="I166" s="323">
        <f t="shared" si="2"/>
        <v>0</v>
      </c>
      <c r="J166" s="324"/>
      <c r="K166" s="243"/>
      <c r="L166" s="326"/>
    </row>
    <row r="167" spans="1:12" s="33" customFormat="1" ht="14.25" x14ac:dyDescent="0.2">
      <c r="A167" s="422" t="s">
        <v>238</v>
      </c>
      <c r="B167" s="423">
        <v>642</v>
      </c>
      <c r="C167" s="328" t="s">
        <v>0</v>
      </c>
      <c r="D167" s="719"/>
      <c r="E167" s="334">
        <v>5</v>
      </c>
      <c r="F167" s="333" t="s">
        <v>64</v>
      </c>
      <c r="G167" s="240"/>
      <c r="H167" s="426"/>
      <c r="I167" s="323">
        <f t="shared" si="2"/>
        <v>0</v>
      </c>
      <c r="J167" s="324"/>
      <c r="K167" s="243"/>
      <c r="L167" s="326"/>
    </row>
    <row r="168" spans="1:12" s="33" customFormat="1" ht="14.25" x14ac:dyDescent="0.2">
      <c r="A168" s="422" t="s">
        <v>340</v>
      </c>
      <c r="B168" s="423">
        <v>641</v>
      </c>
      <c r="C168" s="328" t="s">
        <v>324</v>
      </c>
      <c r="D168" s="719"/>
      <c r="E168" s="334">
        <v>5</v>
      </c>
      <c r="F168" s="333" t="s">
        <v>64</v>
      </c>
      <c r="G168" s="240"/>
      <c r="H168" s="426"/>
      <c r="I168" s="323">
        <f t="shared" si="2"/>
        <v>0</v>
      </c>
      <c r="J168" s="324"/>
      <c r="K168" s="243"/>
      <c r="L168" s="326"/>
    </row>
    <row r="169" spans="1:12" s="33" customFormat="1" ht="28.5" x14ac:dyDescent="0.2">
      <c r="A169" s="422" t="s">
        <v>341</v>
      </c>
      <c r="B169" s="423">
        <v>327</v>
      </c>
      <c r="C169" s="328" t="s">
        <v>550</v>
      </c>
      <c r="D169" s="719"/>
      <c r="E169" s="334">
        <v>40</v>
      </c>
      <c r="F169" s="333" t="s">
        <v>64</v>
      </c>
      <c r="G169" s="240"/>
      <c r="H169" s="426"/>
      <c r="I169" s="323">
        <f t="shared" si="2"/>
        <v>0</v>
      </c>
      <c r="J169" s="324"/>
      <c r="K169" s="243"/>
      <c r="L169" s="326"/>
    </row>
    <row r="170" spans="1:12" s="33" customFormat="1" ht="28.5" x14ac:dyDescent="0.2">
      <c r="A170" s="422" t="s">
        <v>342</v>
      </c>
      <c r="B170" s="423">
        <v>329</v>
      </c>
      <c r="C170" s="328" t="s">
        <v>480</v>
      </c>
      <c r="D170" s="719"/>
      <c r="E170" s="334">
        <v>5</v>
      </c>
      <c r="F170" s="333" t="s">
        <v>64</v>
      </c>
      <c r="G170" s="240"/>
      <c r="H170" s="426"/>
      <c r="I170" s="323">
        <f t="shared" si="2"/>
        <v>0</v>
      </c>
      <c r="J170" s="324"/>
      <c r="K170" s="243"/>
      <c r="L170" s="326"/>
    </row>
    <row r="171" spans="1:12" s="33" customFormat="1" ht="14.25" x14ac:dyDescent="0.2">
      <c r="A171" s="422" t="s">
        <v>448</v>
      </c>
      <c r="B171" s="423">
        <v>838</v>
      </c>
      <c r="C171" s="328" t="s">
        <v>7</v>
      </c>
      <c r="D171" s="719"/>
      <c r="E171" s="334">
        <v>3</v>
      </c>
      <c r="F171" s="333" t="s">
        <v>64</v>
      </c>
      <c r="G171" s="240"/>
      <c r="H171" s="426"/>
      <c r="I171" s="323">
        <f t="shared" si="2"/>
        <v>0</v>
      </c>
      <c r="J171" s="324"/>
      <c r="K171" s="243"/>
      <c r="L171" s="326"/>
    </row>
    <row r="172" spans="1:12" s="33" customFormat="1" ht="28.5" x14ac:dyDescent="0.2">
      <c r="A172" s="422" t="s">
        <v>343</v>
      </c>
      <c r="B172" s="423">
        <v>714</v>
      </c>
      <c r="C172" s="328" t="s">
        <v>667</v>
      </c>
      <c r="D172" s="719"/>
      <c r="E172" s="334">
        <v>400</v>
      </c>
      <c r="F172" s="333" t="s">
        <v>41</v>
      </c>
      <c r="G172" s="240"/>
      <c r="H172" s="426"/>
      <c r="I172" s="323">
        <f t="shared" si="2"/>
        <v>0</v>
      </c>
      <c r="J172" s="324"/>
      <c r="K172" s="243"/>
      <c r="L172" s="326"/>
    </row>
    <row r="173" spans="1:12" s="33" customFormat="1" ht="14.25" x14ac:dyDescent="0.2">
      <c r="A173" s="422" t="s">
        <v>344</v>
      </c>
      <c r="B173" s="423">
        <v>714</v>
      </c>
      <c r="C173" s="328" t="s">
        <v>668</v>
      </c>
      <c r="D173" s="719"/>
      <c r="E173" s="334">
        <v>400</v>
      </c>
      <c r="F173" s="333" t="s">
        <v>41</v>
      </c>
      <c r="G173" s="240"/>
      <c r="H173" s="426"/>
      <c r="I173" s="323">
        <f t="shared" si="2"/>
        <v>0</v>
      </c>
      <c r="J173" s="324"/>
      <c r="K173" s="243"/>
      <c r="L173" s="326"/>
    </row>
    <row r="174" spans="1:12" s="33" customFormat="1" ht="28.5" x14ac:dyDescent="0.2">
      <c r="A174" s="422" t="s">
        <v>345</v>
      </c>
      <c r="B174" s="423">
        <v>811</v>
      </c>
      <c r="C174" s="328" t="s">
        <v>392</v>
      </c>
      <c r="D174" s="719"/>
      <c r="E174" s="334">
        <v>0.2</v>
      </c>
      <c r="F174" s="333" t="s">
        <v>64</v>
      </c>
      <c r="G174" s="240"/>
      <c r="H174" s="426"/>
      <c r="I174" s="323">
        <f t="shared" si="2"/>
        <v>0</v>
      </c>
      <c r="J174" s="324"/>
      <c r="K174" s="243"/>
      <c r="L174" s="326"/>
    </row>
    <row r="175" spans="1:12" s="33" customFormat="1" ht="28.5" x14ac:dyDescent="0.2">
      <c r="A175" s="422" t="s">
        <v>346</v>
      </c>
      <c r="B175" s="423">
        <v>819</v>
      </c>
      <c r="C175" s="328" t="s">
        <v>703</v>
      </c>
      <c r="D175" s="719"/>
      <c r="E175" s="334">
        <v>2</v>
      </c>
      <c r="F175" s="333" t="s">
        <v>64</v>
      </c>
      <c r="G175" s="240"/>
      <c r="H175" s="426"/>
      <c r="I175" s="323">
        <f t="shared" si="2"/>
        <v>0</v>
      </c>
      <c r="J175" s="324"/>
      <c r="K175" s="243"/>
      <c r="L175" s="326"/>
    </row>
    <row r="176" spans="1:12" s="33" customFormat="1" ht="28.5" x14ac:dyDescent="0.2">
      <c r="A176" s="422" t="s">
        <v>347</v>
      </c>
      <c r="B176" s="423">
        <v>819</v>
      </c>
      <c r="C176" s="328" t="s">
        <v>691</v>
      </c>
      <c r="D176" s="719"/>
      <c r="E176" s="334">
        <v>0.5</v>
      </c>
      <c r="F176" s="333" t="s">
        <v>64</v>
      </c>
      <c r="G176" s="240"/>
      <c r="H176" s="426"/>
      <c r="I176" s="323">
        <f t="shared" si="2"/>
        <v>0</v>
      </c>
      <c r="J176" s="324"/>
      <c r="K176" s="243"/>
      <c r="L176" s="326"/>
    </row>
    <row r="177" spans="1:12" s="33" customFormat="1" ht="28.5" x14ac:dyDescent="0.2">
      <c r="A177" s="422" t="s">
        <v>348</v>
      </c>
      <c r="B177" s="423">
        <v>819</v>
      </c>
      <c r="C177" s="328" t="s">
        <v>692</v>
      </c>
      <c r="D177" s="719"/>
      <c r="E177" s="334">
        <v>0.5</v>
      </c>
      <c r="F177" s="333" t="s">
        <v>64</v>
      </c>
      <c r="G177" s="240"/>
      <c r="H177" s="426"/>
      <c r="I177" s="323">
        <f t="shared" si="2"/>
        <v>0</v>
      </c>
      <c r="J177" s="324"/>
      <c r="K177" s="243"/>
      <c r="L177" s="326"/>
    </row>
    <row r="178" spans="1:12" s="33" customFormat="1" ht="28.5" x14ac:dyDescent="0.2">
      <c r="A178" s="422" t="s">
        <v>349</v>
      </c>
      <c r="B178" s="423">
        <v>819</v>
      </c>
      <c r="C178" s="328" t="s">
        <v>243</v>
      </c>
      <c r="D178" s="719"/>
      <c r="E178" s="334">
        <v>0.5</v>
      </c>
      <c r="F178" s="333" t="s">
        <v>64</v>
      </c>
      <c r="G178" s="240"/>
      <c r="H178" s="426"/>
      <c r="I178" s="323">
        <f t="shared" si="2"/>
        <v>0</v>
      </c>
      <c r="J178" s="324"/>
      <c r="K178" s="243"/>
      <c r="L178" s="326"/>
    </row>
    <row r="179" spans="1:12" s="33" customFormat="1" ht="14.25" x14ac:dyDescent="0.2">
      <c r="A179" s="422" t="s">
        <v>350</v>
      </c>
      <c r="B179" s="423">
        <v>819</v>
      </c>
      <c r="C179" s="328" t="s">
        <v>244</v>
      </c>
      <c r="D179" s="719"/>
      <c r="E179" s="334">
        <v>2</v>
      </c>
      <c r="F179" s="333" t="s">
        <v>64</v>
      </c>
      <c r="G179" s="240"/>
      <c r="H179" s="426"/>
      <c r="I179" s="323">
        <f t="shared" si="2"/>
        <v>0</v>
      </c>
      <c r="J179" s="324"/>
      <c r="K179" s="243"/>
      <c r="L179" s="326"/>
    </row>
    <row r="180" spans="1:12" s="33" customFormat="1" ht="14.25" x14ac:dyDescent="0.2">
      <c r="A180" s="422" t="s">
        <v>351</v>
      </c>
      <c r="B180" s="423">
        <v>819</v>
      </c>
      <c r="C180" s="328" t="s">
        <v>245</v>
      </c>
      <c r="D180" s="719"/>
      <c r="E180" s="334">
        <v>1</v>
      </c>
      <c r="F180" s="333" t="s">
        <v>64</v>
      </c>
      <c r="G180" s="240"/>
      <c r="H180" s="426"/>
      <c r="I180" s="323">
        <f t="shared" si="2"/>
        <v>0</v>
      </c>
      <c r="J180" s="324"/>
      <c r="K180" s="243"/>
      <c r="L180" s="326"/>
    </row>
    <row r="181" spans="1:12" s="33" customFormat="1" ht="28.5" x14ac:dyDescent="0.2">
      <c r="A181" s="422" t="s">
        <v>352</v>
      </c>
      <c r="B181" s="423">
        <v>811</v>
      </c>
      <c r="C181" s="328" t="s">
        <v>4</v>
      </c>
      <c r="D181" s="719"/>
      <c r="E181" s="334">
        <v>0.2</v>
      </c>
      <c r="F181" s="333" t="s">
        <v>64</v>
      </c>
      <c r="G181" s="240"/>
      <c r="H181" s="426"/>
      <c r="I181" s="323">
        <f t="shared" si="2"/>
        <v>0</v>
      </c>
      <c r="J181" s="324"/>
      <c r="K181" s="243"/>
      <c r="L181" s="326"/>
    </row>
    <row r="182" spans="1:12" s="33" customFormat="1" ht="14.25" x14ac:dyDescent="0.2">
      <c r="A182" s="422" t="s">
        <v>353</v>
      </c>
      <c r="B182" s="423">
        <v>819</v>
      </c>
      <c r="C182" s="328" t="s">
        <v>246</v>
      </c>
      <c r="D182" s="719"/>
      <c r="E182" s="334">
        <v>0.5</v>
      </c>
      <c r="F182" s="333" t="s">
        <v>64</v>
      </c>
      <c r="G182" s="240"/>
      <c r="H182" s="426"/>
      <c r="I182" s="323">
        <f t="shared" si="2"/>
        <v>0</v>
      </c>
      <c r="J182" s="324"/>
      <c r="K182" s="243"/>
      <c r="L182" s="326"/>
    </row>
    <row r="183" spans="1:12" s="33" customFormat="1" ht="28.5" x14ac:dyDescent="0.2">
      <c r="A183" s="422" t="s">
        <v>354</v>
      </c>
      <c r="B183" s="423">
        <v>819</v>
      </c>
      <c r="C183" s="328" t="s">
        <v>247</v>
      </c>
      <c r="D183" s="719"/>
      <c r="E183" s="334">
        <v>2</v>
      </c>
      <c r="F183" s="333" t="s">
        <v>64</v>
      </c>
      <c r="G183" s="240"/>
      <c r="H183" s="426"/>
      <c r="I183" s="323">
        <f t="shared" si="2"/>
        <v>0</v>
      </c>
      <c r="J183" s="324"/>
      <c r="K183" s="243"/>
      <c r="L183" s="326"/>
    </row>
    <row r="184" spans="1:12" s="33" customFormat="1" ht="14.25" x14ac:dyDescent="0.2">
      <c r="A184" s="422" t="s">
        <v>355</v>
      </c>
      <c r="B184" s="423">
        <v>819</v>
      </c>
      <c r="C184" s="328" t="s">
        <v>248</v>
      </c>
      <c r="D184" s="719"/>
      <c r="E184" s="334">
        <v>1</v>
      </c>
      <c r="F184" s="333" t="s">
        <v>64</v>
      </c>
      <c r="G184" s="240"/>
      <c r="H184" s="426"/>
      <c r="I184" s="323">
        <f t="shared" si="2"/>
        <v>0</v>
      </c>
      <c r="J184" s="324"/>
      <c r="K184" s="243"/>
      <c r="L184" s="326"/>
    </row>
    <row r="185" spans="1:12" s="33" customFormat="1" ht="28.5" x14ac:dyDescent="0.2">
      <c r="A185" s="422" t="s">
        <v>356</v>
      </c>
      <c r="B185" s="423">
        <v>819</v>
      </c>
      <c r="C185" s="328" t="s">
        <v>249</v>
      </c>
      <c r="D185" s="719"/>
      <c r="E185" s="334">
        <v>1</v>
      </c>
      <c r="F185" s="333" t="s">
        <v>64</v>
      </c>
      <c r="G185" s="240"/>
      <c r="H185" s="426"/>
      <c r="I185" s="323">
        <f t="shared" si="2"/>
        <v>0</v>
      </c>
      <c r="J185" s="324"/>
      <c r="K185" s="243"/>
      <c r="L185" s="326"/>
    </row>
    <row r="186" spans="1:12" s="33" customFormat="1" ht="28.5" x14ac:dyDescent="0.2">
      <c r="A186" s="422" t="s">
        <v>357</v>
      </c>
      <c r="B186" s="423">
        <v>819</v>
      </c>
      <c r="C186" s="328" t="s">
        <v>258</v>
      </c>
      <c r="D186" s="719"/>
      <c r="E186" s="334">
        <v>2</v>
      </c>
      <c r="F186" s="333" t="s">
        <v>64</v>
      </c>
      <c r="G186" s="240"/>
      <c r="H186" s="426"/>
      <c r="I186" s="323">
        <f t="shared" si="2"/>
        <v>0</v>
      </c>
      <c r="J186" s="324"/>
      <c r="K186" s="243"/>
      <c r="L186" s="326"/>
    </row>
    <row r="187" spans="1:12" s="33" customFormat="1" ht="14.25" x14ac:dyDescent="0.2">
      <c r="A187" s="422" t="s">
        <v>358</v>
      </c>
      <c r="B187" s="423">
        <v>819</v>
      </c>
      <c r="C187" s="328" t="s">
        <v>259</v>
      </c>
      <c r="D187" s="719"/>
      <c r="E187" s="334">
        <v>0.5</v>
      </c>
      <c r="F187" s="333" t="s">
        <v>64</v>
      </c>
      <c r="G187" s="240"/>
      <c r="H187" s="426"/>
      <c r="I187" s="323">
        <f t="shared" si="2"/>
        <v>0</v>
      </c>
      <c r="J187" s="324"/>
      <c r="K187" s="243"/>
      <c r="L187" s="326"/>
    </row>
    <row r="188" spans="1:12" s="33" customFormat="1" ht="14.25" x14ac:dyDescent="0.2">
      <c r="A188" s="422" t="s">
        <v>449</v>
      </c>
      <c r="B188" s="423">
        <v>811</v>
      </c>
      <c r="C188" s="328" t="s">
        <v>693</v>
      </c>
      <c r="D188" s="719"/>
      <c r="E188" s="334">
        <v>0.2</v>
      </c>
      <c r="F188" s="333" t="s">
        <v>64</v>
      </c>
      <c r="G188" s="240"/>
      <c r="H188" s="426"/>
      <c r="I188" s="323">
        <f t="shared" si="2"/>
        <v>0</v>
      </c>
      <c r="J188" s="324"/>
      <c r="K188" s="243"/>
      <c r="L188" s="326"/>
    </row>
    <row r="189" spans="1:12" s="33" customFormat="1" ht="14.25" x14ac:dyDescent="0.2">
      <c r="A189" s="422" t="s">
        <v>359</v>
      </c>
      <c r="B189" s="423">
        <v>819</v>
      </c>
      <c r="C189" s="328" t="s">
        <v>260</v>
      </c>
      <c r="D189" s="719"/>
      <c r="E189" s="334">
        <v>0.5</v>
      </c>
      <c r="F189" s="333" t="s">
        <v>64</v>
      </c>
      <c r="G189" s="240"/>
      <c r="H189" s="426"/>
      <c r="I189" s="323">
        <f t="shared" si="2"/>
        <v>0</v>
      </c>
      <c r="J189" s="324"/>
      <c r="K189" s="243"/>
      <c r="L189" s="326"/>
    </row>
    <row r="190" spans="1:12" s="33" customFormat="1" ht="14.25" x14ac:dyDescent="0.2">
      <c r="A190" s="422" t="s">
        <v>360</v>
      </c>
      <c r="B190" s="423">
        <v>819</v>
      </c>
      <c r="C190" s="328" t="s">
        <v>261</v>
      </c>
      <c r="D190" s="719"/>
      <c r="E190" s="334">
        <v>0.5</v>
      </c>
      <c r="F190" s="333" t="s">
        <v>64</v>
      </c>
      <c r="G190" s="240"/>
      <c r="H190" s="426"/>
      <c r="I190" s="323">
        <f t="shared" si="2"/>
        <v>0</v>
      </c>
      <c r="J190" s="324"/>
      <c r="K190" s="243"/>
      <c r="L190" s="326"/>
    </row>
    <row r="191" spans="1:12" s="33" customFormat="1" ht="28.5" x14ac:dyDescent="0.2">
      <c r="A191" s="422" t="s">
        <v>361</v>
      </c>
      <c r="B191" s="428">
        <v>801</v>
      </c>
      <c r="C191" s="429" t="s">
        <v>391</v>
      </c>
      <c r="D191" s="719"/>
      <c r="E191" s="431">
        <v>3</v>
      </c>
      <c r="F191" s="432" t="s">
        <v>64</v>
      </c>
      <c r="G191" s="240"/>
      <c r="H191" s="426"/>
      <c r="I191" s="323">
        <f t="shared" si="2"/>
        <v>0</v>
      </c>
      <c r="J191" s="324"/>
      <c r="K191" s="243"/>
      <c r="L191" s="326"/>
    </row>
    <row r="192" spans="1:12" s="33" customFormat="1" ht="28.5" x14ac:dyDescent="0.2">
      <c r="A192" s="422" t="s">
        <v>362</v>
      </c>
      <c r="B192" s="423">
        <v>618</v>
      </c>
      <c r="C192" s="328" t="s">
        <v>551</v>
      </c>
      <c r="D192" s="719"/>
      <c r="E192" s="334">
        <v>81</v>
      </c>
      <c r="F192" s="333" t="s">
        <v>64</v>
      </c>
      <c r="G192" s="240"/>
      <c r="H192" s="426"/>
      <c r="I192" s="323">
        <f t="shared" si="2"/>
        <v>0</v>
      </c>
      <c r="J192" s="324"/>
      <c r="K192" s="243"/>
      <c r="L192" s="326"/>
    </row>
    <row r="193" spans="1:13" s="33" customFormat="1" ht="28.5" x14ac:dyDescent="0.2">
      <c r="A193" s="422" t="s">
        <v>363</v>
      </c>
      <c r="B193" s="423"/>
      <c r="C193" s="328" t="s">
        <v>552</v>
      </c>
      <c r="D193" s="719"/>
      <c r="E193" s="334">
        <v>10</v>
      </c>
      <c r="F193" s="333" t="s">
        <v>64</v>
      </c>
      <c r="G193" s="240"/>
      <c r="H193" s="426"/>
      <c r="I193" s="323">
        <f t="shared" si="2"/>
        <v>0</v>
      </c>
      <c r="J193" s="324"/>
      <c r="K193" s="243"/>
      <c r="L193" s="326"/>
    </row>
    <row r="194" spans="1:13" s="33" customFormat="1" ht="14.25" x14ac:dyDescent="0.2">
      <c r="A194" s="422" t="s">
        <v>364</v>
      </c>
      <c r="B194" s="423">
        <v>819</v>
      </c>
      <c r="C194" s="328" t="s">
        <v>704</v>
      </c>
      <c r="D194" s="719"/>
      <c r="E194" s="334">
        <v>1</v>
      </c>
      <c r="F194" s="333" t="s">
        <v>64</v>
      </c>
      <c r="G194" s="240"/>
      <c r="H194" s="426"/>
      <c r="I194" s="323">
        <f t="shared" si="2"/>
        <v>0</v>
      </c>
      <c r="J194" s="324"/>
      <c r="K194" s="243"/>
      <c r="L194" s="326"/>
    </row>
    <row r="195" spans="1:13" s="33" customFormat="1" ht="14.25" x14ac:dyDescent="0.2">
      <c r="A195" s="422" t="s">
        <v>615</v>
      </c>
      <c r="B195" s="423">
        <v>839</v>
      </c>
      <c r="C195" s="328" t="s">
        <v>409</v>
      </c>
      <c r="D195" s="719"/>
      <c r="E195" s="334">
        <v>0.5</v>
      </c>
      <c r="F195" s="439" t="s">
        <v>64</v>
      </c>
      <c r="G195" s="240"/>
      <c r="H195" s="426"/>
      <c r="I195" s="323">
        <f t="shared" si="2"/>
        <v>0</v>
      </c>
      <c r="J195" s="324"/>
      <c r="K195" s="243"/>
      <c r="L195" s="326"/>
    </row>
    <row r="196" spans="1:13" s="33" customFormat="1" ht="28.5" x14ac:dyDescent="0.2">
      <c r="A196" s="422" t="s">
        <v>616</v>
      </c>
      <c r="B196" s="423">
        <v>843</v>
      </c>
      <c r="C196" s="328" t="s">
        <v>553</v>
      </c>
      <c r="D196" s="719"/>
      <c r="E196" s="334">
        <v>2</v>
      </c>
      <c r="F196" s="439" t="s">
        <v>64</v>
      </c>
      <c r="G196" s="240"/>
      <c r="H196" s="426"/>
      <c r="I196" s="323">
        <f t="shared" si="2"/>
        <v>0</v>
      </c>
      <c r="J196" s="324"/>
      <c r="K196" s="243"/>
      <c r="L196" s="326"/>
    </row>
    <row r="197" spans="1:13" s="33" customFormat="1" ht="28.5" x14ac:dyDescent="0.2">
      <c r="A197" s="422" t="s">
        <v>617</v>
      </c>
      <c r="B197" s="423">
        <v>837</v>
      </c>
      <c r="C197" s="328" t="s">
        <v>554</v>
      </c>
      <c r="D197" s="719"/>
      <c r="E197" s="334">
        <v>2</v>
      </c>
      <c r="F197" s="439" t="s">
        <v>64</v>
      </c>
      <c r="G197" s="240"/>
      <c r="H197" s="426"/>
      <c r="I197" s="323">
        <f t="shared" si="2"/>
        <v>0</v>
      </c>
      <c r="J197" s="324"/>
      <c r="K197" s="243"/>
      <c r="L197" s="326"/>
    </row>
    <row r="198" spans="1:13" s="33" customFormat="1" ht="14.25" x14ac:dyDescent="0.2">
      <c r="A198" s="422" t="s">
        <v>618</v>
      </c>
      <c r="B198" s="423"/>
      <c r="C198" s="328" t="s">
        <v>613</v>
      </c>
      <c r="D198" s="719"/>
      <c r="E198" s="334">
        <v>4</v>
      </c>
      <c r="F198" s="439" t="s">
        <v>64</v>
      </c>
      <c r="G198" s="240"/>
      <c r="H198" s="426"/>
      <c r="I198" s="323">
        <f t="shared" si="2"/>
        <v>0</v>
      </c>
      <c r="J198" s="324"/>
      <c r="K198" s="445"/>
      <c r="L198" s="326"/>
    </row>
    <row r="199" spans="1:13" s="33" customFormat="1" ht="14.25" x14ac:dyDescent="0.2">
      <c r="A199" s="422" t="s">
        <v>619</v>
      </c>
      <c r="B199" s="423"/>
      <c r="C199" s="328" t="s">
        <v>614</v>
      </c>
      <c r="D199" s="719"/>
      <c r="E199" s="334">
        <v>3</v>
      </c>
      <c r="F199" s="439" t="s">
        <v>64</v>
      </c>
      <c r="G199" s="240"/>
      <c r="H199" s="426"/>
      <c r="I199" s="323">
        <f t="shared" si="2"/>
        <v>0</v>
      </c>
      <c r="J199" s="324"/>
      <c r="K199" s="445"/>
      <c r="L199" s="326"/>
    </row>
    <row r="200" spans="1:13" s="33" customFormat="1" ht="28.5" x14ac:dyDescent="0.2">
      <c r="A200" s="422" t="s">
        <v>690</v>
      </c>
      <c r="B200" s="423"/>
      <c r="C200" s="328" t="s">
        <v>689</v>
      </c>
      <c r="D200" s="719"/>
      <c r="E200" s="334">
        <v>3</v>
      </c>
      <c r="F200" s="439" t="s">
        <v>64</v>
      </c>
      <c r="G200" s="240"/>
      <c r="H200" s="426"/>
      <c r="I200" s="323">
        <f t="shared" si="2"/>
        <v>0</v>
      </c>
      <c r="J200" s="324"/>
      <c r="K200" s="445"/>
      <c r="L200" s="326"/>
    </row>
    <row r="201" spans="1:13" s="33" customFormat="1" ht="14.25" x14ac:dyDescent="0.2">
      <c r="A201" s="422" t="s">
        <v>724</v>
      </c>
      <c r="B201" s="423"/>
      <c r="C201" s="328" t="s">
        <v>620</v>
      </c>
      <c r="D201" s="719"/>
      <c r="E201" s="334">
        <v>3</v>
      </c>
      <c r="F201" s="439" t="s">
        <v>64</v>
      </c>
      <c r="G201" s="240"/>
      <c r="H201" s="426"/>
      <c r="I201" s="323">
        <f t="shared" si="2"/>
        <v>0</v>
      </c>
      <c r="J201" s="324"/>
      <c r="K201" s="445"/>
      <c r="L201" s="326"/>
    </row>
    <row r="202" spans="1:13" s="33" customFormat="1" ht="14.25" x14ac:dyDescent="0.2">
      <c r="A202" s="422" t="s">
        <v>725</v>
      </c>
      <c r="B202" s="423"/>
      <c r="C202" s="328" t="s">
        <v>621</v>
      </c>
      <c r="D202" s="719"/>
      <c r="E202" s="334">
        <v>2</v>
      </c>
      <c r="F202" s="439" t="s">
        <v>64</v>
      </c>
      <c r="G202" s="240"/>
      <c r="H202" s="426"/>
      <c r="I202" s="323">
        <f t="shared" si="2"/>
        <v>0</v>
      </c>
      <c r="J202" s="324"/>
      <c r="K202" s="445"/>
      <c r="L202" s="326"/>
    </row>
    <row r="203" spans="1:13" s="33" customFormat="1" ht="15" thickBot="1" x14ac:dyDescent="0.25">
      <c r="A203" s="422" t="s">
        <v>726</v>
      </c>
      <c r="B203" s="423"/>
      <c r="C203" s="328" t="s">
        <v>622</v>
      </c>
      <c r="D203" s="719"/>
      <c r="E203" s="334">
        <v>3</v>
      </c>
      <c r="F203" s="439" t="s">
        <v>64</v>
      </c>
      <c r="G203" s="240"/>
      <c r="H203" s="426"/>
      <c r="I203" s="323">
        <f t="shared" si="2"/>
        <v>0</v>
      </c>
      <c r="J203" s="324"/>
      <c r="K203" s="445"/>
      <c r="L203" s="326"/>
    </row>
    <row r="204" spans="1:13" s="20" customFormat="1" ht="15.75" thickBot="1" x14ac:dyDescent="0.3">
      <c r="A204" s="39" t="s">
        <v>91</v>
      </c>
      <c r="B204" s="40"/>
      <c r="C204" s="114"/>
      <c r="D204" s="150"/>
      <c r="E204" s="42"/>
      <c r="F204" s="43"/>
      <c r="G204" s="134"/>
      <c r="H204" s="135"/>
      <c r="I204" s="57">
        <f>SUM(I16:I203)</f>
        <v>0</v>
      </c>
      <c r="J204" s="781">
        <f>SUM(J16:J203)</f>
        <v>0</v>
      </c>
      <c r="K204" s="222">
        <f>SUM(K16:K203)</f>
        <v>0</v>
      </c>
      <c r="L204" s="222">
        <f>SUM(L16:L203)</f>
        <v>0</v>
      </c>
      <c r="M204" s="33"/>
    </row>
    <row r="205" spans="1:13" s="12" customFormat="1" ht="14.25" x14ac:dyDescent="0.2">
      <c r="B205" s="265"/>
      <c r="C205" s="440"/>
      <c r="D205" s="59"/>
      <c r="E205" s="502" t="s">
        <v>372</v>
      </c>
      <c r="F205" s="503"/>
      <c r="G205" s="504"/>
      <c r="H205" s="505"/>
      <c r="I205" s="506"/>
      <c r="J205" s="88" t="s">
        <v>590</v>
      </c>
    </row>
    <row r="206" spans="1:13" s="12" customFormat="1" ht="14.25" x14ac:dyDescent="0.2">
      <c r="B206" s="265"/>
      <c r="C206" s="440"/>
      <c r="D206" s="59"/>
      <c r="E206" s="507" t="s">
        <v>373</v>
      </c>
      <c r="F206" s="508"/>
      <c r="G206" s="509"/>
      <c r="H206" s="510"/>
      <c r="I206" s="511"/>
    </row>
    <row r="207" spans="1:13" s="12" customFormat="1" ht="15.75" thickBot="1" x14ac:dyDescent="0.3">
      <c r="B207" s="265"/>
      <c r="C207" s="440"/>
      <c r="D207" s="59"/>
      <c r="E207" s="512" t="s">
        <v>92</v>
      </c>
      <c r="F207" s="513"/>
      <c r="G207" s="514"/>
      <c r="H207" s="515"/>
      <c r="I207" s="516">
        <f>I204+I205+I206</f>
        <v>0</v>
      </c>
    </row>
    <row r="208" spans="1:13" x14ac:dyDescent="0.2">
      <c r="C208" s="111"/>
      <c r="D208" s="147"/>
      <c r="F208" s="6"/>
      <c r="G208" s="136"/>
      <c r="H208" s="132"/>
      <c r="I208" s="53"/>
    </row>
    <row r="209" spans="1:12" s="12" customFormat="1" ht="15" x14ac:dyDescent="0.25">
      <c r="A209" s="263" t="s">
        <v>579</v>
      </c>
      <c r="B209" s="264"/>
      <c r="C209" s="263"/>
      <c r="D209" s="26"/>
      <c r="E209" s="265"/>
      <c r="F209" s="30"/>
      <c r="G209" s="28"/>
      <c r="H209" s="29"/>
      <c r="I209" s="123"/>
    </row>
    <row r="210" spans="1:12" s="12" customFormat="1" ht="14.25" x14ac:dyDescent="0.2">
      <c r="A210" s="266" t="s">
        <v>585</v>
      </c>
      <c r="B210" s="267"/>
      <c r="C210" s="266"/>
      <c r="D210" s="26"/>
      <c r="E210" s="265"/>
      <c r="F210" s="30"/>
      <c r="G210" s="28"/>
      <c r="H210" s="29"/>
      <c r="I210" s="123"/>
    </row>
    <row r="211" spans="1:12" s="12" customFormat="1" ht="14.25" x14ac:dyDescent="0.2">
      <c r="A211" s="266" t="s">
        <v>580</v>
      </c>
      <c r="B211" s="267"/>
      <c r="C211" s="266"/>
      <c r="D211" s="268"/>
      <c r="E211" s="267"/>
      <c r="F211" s="269"/>
      <c r="G211" s="270"/>
      <c r="H211" s="271"/>
      <c r="I211" s="272"/>
      <c r="J211" s="266"/>
      <c r="K211" s="266"/>
      <c r="L211" s="266"/>
    </row>
    <row r="212" spans="1:12" s="12" customFormat="1" ht="14.25" x14ac:dyDescent="0.2">
      <c r="A212" s="266" t="s">
        <v>581</v>
      </c>
      <c r="B212" s="267"/>
      <c r="C212" s="266"/>
      <c r="D212" s="268"/>
      <c r="E212" s="267"/>
      <c r="F212" s="269"/>
      <c r="G212" s="270"/>
      <c r="H212" s="271"/>
      <c r="I212" s="272"/>
      <c r="J212" s="266"/>
      <c r="K212" s="266"/>
      <c r="L212" s="266"/>
    </row>
    <row r="213" spans="1:12" s="12" customFormat="1" ht="14.25" x14ac:dyDescent="0.2">
      <c r="A213" s="266" t="s">
        <v>582</v>
      </c>
      <c r="B213" s="267"/>
      <c r="C213" s="266"/>
      <c r="D213" s="268"/>
      <c r="E213" s="267"/>
      <c r="F213" s="269"/>
      <c r="G213" s="270"/>
      <c r="H213" s="271"/>
      <c r="I213" s="272"/>
      <c r="J213" s="266"/>
      <c r="K213" s="266"/>
      <c r="L213" s="266"/>
    </row>
    <row r="214" spans="1:12" s="12" customFormat="1" ht="14.25" x14ac:dyDescent="0.2">
      <c r="A214" s="266" t="s">
        <v>583</v>
      </c>
      <c r="B214" s="267"/>
      <c r="C214" s="266"/>
      <c r="D214" s="268"/>
      <c r="E214" s="267"/>
      <c r="F214" s="269"/>
      <c r="G214" s="270"/>
      <c r="H214" s="271"/>
      <c r="I214" s="272"/>
      <c r="J214" s="266"/>
      <c r="K214" s="266"/>
      <c r="L214" s="266"/>
    </row>
    <row r="215" spans="1:12" s="581" customFormat="1" ht="14.25" x14ac:dyDescent="0.2">
      <c r="A215" s="688" t="s">
        <v>587</v>
      </c>
      <c r="B215" s="689"/>
      <c r="C215" s="688"/>
      <c r="D215" s="690"/>
      <c r="E215" s="689"/>
      <c r="F215" s="691"/>
      <c r="G215" s="692"/>
      <c r="H215" s="693"/>
      <c r="I215" s="694"/>
      <c r="J215" s="688"/>
      <c r="K215" s="688"/>
      <c r="L215" s="688"/>
    </row>
    <row r="216" spans="1:12" s="12" customFormat="1" ht="14.25" x14ac:dyDescent="0.2">
      <c r="A216" s="274" t="s">
        <v>586</v>
      </c>
      <c r="B216" s="275"/>
      <c r="C216" s="274"/>
      <c r="D216" s="276"/>
      <c r="E216" s="275"/>
      <c r="F216" s="277"/>
      <c r="G216" s="278"/>
      <c r="H216" s="279"/>
      <c r="I216" s="280"/>
      <c r="J216" s="274"/>
      <c r="K216" s="274"/>
      <c r="L216" s="274"/>
    </row>
    <row r="217" spans="1:12" s="12" customFormat="1" ht="14.25" x14ac:dyDescent="0.2">
      <c r="A217" s="266" t="s">
        <v>584</v>
      </c>
      <c r="B217" s="265"/>
      <c r="D217" s="282"/>
      <c r="E217" s="283"/>
      <c r="F217" s="30"/>
      <c r="G217" s="28"/>
      <c r="H217" s="29"/>
      <c r="I217" s="123"/>
    </row>
    <row r="218" spans="1:12" s="12" customFormat="1" ht="14.25" x14ac:dyDescent="0.2">
      <c r="A218" s="88"/>
      <c r="B218" s="388"/>
      <c r="C218" s="389"/>
      <c r="D218" s="389"/>
      <c r="E218" s="390"/>
      <c r="F218" s="391"/>
      <c r="G218" s="89"/>
      <c r="H218" s="89"/>
      <c r="I218" s="89"/>
      <c r="J218" s="88"/>
      <c r="K218" s="88"/>
      <c r="L218" s="88"/>
    </row>
    <row r="219" spans="1:12" s="12" customFormat="1" ht="14.25" x14ac:dyDescent="0.2">
      <c r="B219" s="265"/>
      <c r="C219" s="440"/>
      <c r="D219" s="59"/>
      <c r="E219" s="265"/>
      <c r="F219" s="284"/>
      <c r="G219" s="27"/>
      <c r="H219" s="285"/>
      <c r="I219" s="285"/>
    </row>
    <row r="220" spans="1:12" s="12" customFormat="1" ht="15" x14ac:dyDescent="0.25">
      <c r="A220" s="286" t="s">
        <v>93</v>
      </c>
      <c r="B220" s="265"/>
      <c r="C220" s="110"/>
      <c r="E220" s="265"/>
      <c r="F220" s="30"/>
      <c r="G220" s="122"/>
      <c r="H220" s="123"/>
      <c r="I220" s="287"/>
    </row>
    <row r="221" spans="1:12" s="12" customFormat="1" ht="14.25" x14ac:dyDescent="0.2">
      <c r="A221" s="12" t="s">
        <v>113</v>
      </c>
      <c r="B221" s="265"/>
      <c r="C221" s="110"/>
      <c r="E221" s="265"/>
      <c r="F221" s="30"/>
      <c r="G221" s="122"/>
      <c r="H221" s="123"/>
      <c r="I221" s="287"/>
    </row>
    <row r="222" spans="1:12" s="12" customFormat="1" ht="15" x14ac:dyDescent="0.25">
      <c r="A222" s="12" t="s">
        <v>604</v>
      </c>
      <c r="B222" s="265"/>
      <c r="C222" s="110"/>
      <c r="E222" s="265"/>
      <c r="F222" s="30"/>
      <c r="G222" s="122"/>
      <c r="H222" s="123"/>
      <c r="I222" s="287"/>
    </row>
    <row r="223" spans="1:12" s="12" customFormat="1" ht="14.25" x14ac:dyDescent="0.2">
      <c r="A223" s="12" t="s">
        <v>114</v>
      </c>
      <c r="B223" s="265"/>
      <c r="C223" s="110"/>
      <c r="E223" s="265"/>
      <c r="F223" s="30"/>
      <c r="G223" s="122"/>
      <c r="H223" s="123"/>
      <c r="I223" s="287"/>
    </row>
    <row r="224" spans="1:12" s="12" customFormat="1" ht="14.25" x14ac:dyDescent="0.2">
      <c r="A224" s="12" t="s">
        <v>115</v>
      </c>
      <c r="B224" s="265"/>
      <c r="C224" s="110"/>
      <c r="E224" s="265"/>
      <c r="F224" s="30"/>
      <c r="G224" s="122"/>
      <c r="H224" s="123"/>
      <c r="I224" s="287"/>
    </row>
    <row r="225" spans="1:12" s="12" customFormat="1" ht="27.75" customHeight="1" x14ac:dyDescent="0.2">
      <c r="B225" s="265"/>
      <c r="C225" s="110"/>
      <c r="E225" s="265"/>
      <c r="F225" s="30"/>
      <c r="G225" s="122"/>
      <c r="H225" s="123"/>
      <c r="I225" s="287"/>
    </row>
    <row r="226" spans="1:12" s="12" customFormat="1" ht="14.25" x14ac:dyDescent="0.2">
      <c r="A226" s="12" t="s">
        <v>116</v>
      </c>
      <c r="B226" s="265"/>
      <c r="C226" s="110"/>
      <c r="E226" s="265"/>
      <c r="F226" s="30"/>
      <c r="G226" s="122"/>
      <c r="H226" s="123"/>
      <c r="I226" s="287"/>
    </row>
    <row r="227" spans="1:12" s="12" customFormat="1" ht="14.25" x14ac:dyDescent="0.2">
      <c r="A227" s="441" t="s">
        <v>9</v>
      </c>
      <c r="B227" s="265"/>
      <c r="C227" s="110"/>
      <c r="F227" s="30"/>
      <c r="G227" s="122"/>
      <c r="H227" s="123"/>
      <c r="I227" s="123"/>
    </row>
    <row r="228" spans="1:12" s="12" customFormat="1" ht="15" x14ac:dyDescent="0.25">
      <c r="A228" s="286"/>
      <c r="C228" s="110"/>
      <c r="E228" s="442"/>
      <c r="F228" s="52"/>
      <c r="G228" s="443"/>
      <c r="H228" s="123"/>
      <c r="I228" s="123"/>
    </row>
    <row r="229" spans="1:12" s="12" customFormat="1" ht="14.25" x14ac:dyDescent="0.2">
      <c r="B229" s="265"/>
      <c r="C229" s="110"/>
      <c r="E229" s="265"/>
      <c r="F229" s="30"/>
      <c r="G229" s="122"/>
      <c r="H229" s="123"/>
      <c r="I229" s="123"/>
    </row>
    <row r="230" spans="1:12" s="12" customFormat="1" ht="14.25" x14ac:dyDescent="0.2">
      <c r="B230" s="265"/>
      <c r="C230" s="110"/>
      <c r="E230" s="265"/>
      <c r="F230" s="30"/>
      <c r="G230" s="122"/>
      <c r="H230" s="123"/>
      <c r="I230" s="123"/>
    </row>
    <row r="231" spans="1:12" s="12" customFormat="1" ht="14.25" x14ac:dyDescent="0.2">
      <c r="A231" s="16" t="s">
        <v>255</v>
      </c>
      <c r="B231" s="265"/>
      <c r="C231" s="444"/>
      <c r="D231" s="12" t="s">
        <v>96</v>
      </c>
      <c r="E231" s="30"/>
      <c r="F231" s="122" t="s">
        <v>97</v>
      </c>
      <c r="G231" s="122"/>
      <c r="H231" s="123"/>
      <c r="I231" s="123"/>
    </row>
    <row r="232" spans="1:12" s="12" customFormat="1" ht="32.25" customHeight="1" thickBot="1" x14ac:dyDescent="0.25">
      <c r="A232" s="703"/>
      <c r="B232" s="704"/>
      <c r="C232" s="705"/>
      <c r="D232" s="197"/>
      <c r="E232" s="283"/>
      <c r="F232" s="204"/>
      <c r="G232" s="205"/>
      <c r="H232" s="706"/>
      <c r="I232" s="706"/>
      <c r="J232" s="59"/>
      <c r="K232" s="59"/>
      <c r="L232" s="59"/>
    </row>
  </sheetData>
  <sheetProtection password="CF35" sheet="1" objects="1" scenarios="1" formatCells="0"/>
  <sortState ref="A18:T31">
    <sortCondition ref="C18:C31"/>
  </sortState>
  <phoneticPr fontId="2" type="noConversion"/>
  <pageMargins left="0.59055118110236227" right="0.59055118110236227" top="0.70866141732283472" bottom="0.70866141732283472" header="0.15748031496062992" footer="0"/>
  <pageSetup paperSize="9" scale="84" fitToHeight="0" orientation="landscape" r:id="rId1"/>
  <headerFooter alignWithMargins="0">
    <oddFooter>&amp;A&amp;RStran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S68"/>
  <sheetViews>
    <sheetView zoomScaleNormal="100" workbookViewId="0">
      <pane xSplit="3" ySplit="15" topLeftCell="D19" activePane="bottomRight" state="frozen"/>
      <selection pane="topRight" activeCell="D1" sqref="D1"/>
      <selection pane="bottomLeft" activeCell="A16" sqref="A16"/>
      <selection pane="bottomRight" activeCell="C14" sqref="C14"/>
    </sheetView>
  </sheetViews>
  <sheetFormatPr defaultColWidth="9.140625" defaultRowHeight="12.75" x14ac:dyDescent="0.2"/>
  <cols>
    <col min="1" max="1" width="5.42578125" style="10" customWidth="1"/>
    <col min="2" max="2" width="5.42578125" style="4" customWidth="1"/>
    <col min="3" max="3" width="37.42578125" style="10" customWidth="1"/>
    <col min="4" max="4" width="19.42578125" style="10" customWidth="1"/>
    <col min="5" max="5" width="9.42578125" style="68" customWidth="1"/>
    <col min="6" max="6" width="7.5703125" style="69" customWidth="1"/>
    <col min="7" max="7" width="11.85546875" style="295" customWidth="1"/>
    <col min="8" max="8" width="10.42578125" style="138" customWidth="1"/>
    <col min="9" max="9" width="14.42578125" style="58" customWidth="1"/>
    <col min="10" max="10" width="9.42578125" style="10" customWidth="1"/>
    <col min="11" max="16384" width="9.140625" style="10"/>
  </cols>
  <sheetData>
    <row r="1" spans="1:12" x14ac:dyDescent="0.2">
      <c r="A1" s="10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139" t="s">
        <v>110</v>
      </c>
      <c r="H3" s="140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41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41"/>
      <c r="I5" s="52"/>
    </row>
    <row r="6" spans="1:12" x14ac:dyDescent="0.2">
      <c r="A6" s="70"/>
      <c r="B6" s="166"/>
      <c r="E6" s="71"/>
      <c r="I6" s="168"/>
    </row>
    <row r="7" spans="1:12" ht="15.75" x14ac:dyDescent="0.25">
      <c r="A7" s="197" t="s">
        <v>104</v>
      </c>
      <c r="B7" s="198"/>
      <c r="C7" s="197"/>
      <c r="D7" s="70"/>
      <c r="G7" s="411" t="s">
        <v>305</v>
      </c>
      <c r="H7" s="412">
        <v>5</v>
      </c>
      <c r="I7" s="168"/>
    </row>
    <row r="8" spans="1:12" s="128" customFormat="1" ht="15.75" x14ac:dyDescent="0.25">
      <c r="A8" s="199" t="s">
        <v>755</v>
      </c>
      <c r="B8" s="200"/>
      <c r="C8" s="199"/>
      <c r="D8" s="124"/>
      <c r="E8" s="125"/>
      <c r="G8" s="415" t="s">
        <v>556</v>
      </c>
      <c r="H8" s="142"/>
      <c r="I8" s="127"/>
    </row>
    <row r="9" spans="1:12" s="34" customFormat="1" ht="15.75" x14ac:dyDescent="0.25">
      <c r="A9" s="720" t="s">
        <v>756</v>
      </c>
      <c r="B9" s="721"/>
      <c r="C9" s="72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720" t="s">
        <v>757</v>
      </c>
      <c r="B10" s="721"/>
      <c r="C10" s="72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8.75" thickBot="1" x14ac:dyDescent="0.3">
      <c r="A13" s="17"/>
      <c r="B13" s="10"/>
      <c r="C13" s="16"/>
      <c r="E13" s="72"/>
      <c r="F13" s="73"/>
      <c r="G13" s="304"/>
      <c r="H13" s="143"/>
      <c r="I13" s="168"/>
    </row>
    <row r="14" spans="1:12" s="23" customFormat="1" ht="45.6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74" customFormat="1" ht="12.75" customHeight="1" thickBot="1" x14ac:dyDescent="0.25">
      <c r="A15" s="725" t="s">
        <v>31</v>
      </c>
      <c r="B15" s="726" t="s">
        <v>32</v>
      </c>
      <c r="C15" s="726" t="s">
        <v>33</v>
      </c>
      <c r="D15" s="726" t="s">
        <v>34</v>
      </c>
      <c r="E15" s="726" t="s">
        <v>35</v>
      </c>
      <c r="F15" s="726" t="s">
        <v>36</v>
      </c>
      <c r="G15" s="726" t="s">
        <v>37</v>
      </c>
      <c r="H15" s="726" t="s">
        <v>38</v>
      </c>
      <c r="I15" s="727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15" x14ac:dyDescent="0.2">
      <c r="A16" s="447"/>
      <c r="B16" s="448"/>
      <c r="C16" s="449" t="s">
        <v>156</v>
      </c>
      <c r="D16" s="450"/>
      <c r="E16" s="451"/>
      <c r="F16" s="452"/>
      <c r="G16" s="453"/>
      <c r="H16" s="454"/>
      <c r="I16" s="455"/>
      <c r="J16" s="456"/>
      <c r="K16" s="457"/>
      <c r="L16" s="458"/>
    </row>
    <row r="17" spans="1:12" s="33" customFormat="1" ht="15" x14ac:dyDescent="0.2">
      <c r="A17" s="459" t="s">
        <v>31</v>
      </c>
      <c r="B17" s="460">
        <v>129</v>
      </c>
      <c r="C17" s="461" t="s">
        <v>157</v>
      </c>
      <c r="D17" s="462"/>
      <c r="E17" s="463">
        <v>2</v>
      </c>
      <c r="F17" s="464" t="s">
        <v>64</v>
      </c>
      <c r="G17" s="728"/>
      <c r="H17" s="466"/>
      <c r="I17" s="467">
        <f>+E17*G17</f>
        <v>0</v>
      </c>
      <c r="J17" s="468"/>
      <c r="K17" s="469"/>
      <c r="L17" s="470"/>
    </row>
    <row r="18" spans="1:12" s="33" customFormat="1" ht="15" x14ac:dyDescent="0.2">
      <c r="A18" s="459" t="s">
        <v>32</v>
      </c>
      <c r="B18" s="460">
        <v>129</v>
      </c>
      <c r="C18" s="461" t="s">
        <v>158</v>
      </c>
      <c r="D18" s="462"/>
      <c r="E18" s="463">
        <v>7</v>
      </c>
      <c r="F18" s="464" t="s">
        <v>64</v>
      </c>
      <c r="G18" s="728"/>
      <c r="H18" s="466"/>
      <c r="I18" s="467">
        <f>+E18*G18</f>
        <v>0</v>
      </c>
      <c r="J18" s="468"/>
      <c r="K18" s="469"/>
      <c r="L18" s="470"/>
    </row>
    <row r="19" spans="1:12" s="33" customFormat="1" ht="15" x14ac:dyDescent="0.2">
      <c r="A19" s="459" t="s">
        <v>33</v>
      </c>
      <c r="B19" s="471">
        <v>129</v>
      </c>
      <c r="C19" s="461" t="s">
        <v>159</v>
      </c>
      <c r="D19" s="462"/>
      <c r="E19" s="463">
        <v>5</v>
      </c>
      <c r="F19" s="464" t="s">
        <v>64</v>
      </c>
      <c r="G19" s="728"/>
      <c r="H19" s="466"/>
      <c r="I19" s="467">
        <f>+E19*G19</f>
        <v>0</v>
      </c>
      <c r="J19" s="468"/>
      <c r="K19" s="469"/>
      <c r="L19" s="470"/>
    </row>
    <row r="20" spans="1:12" s="33" customFormat="1" ht="15" x14ac:dyDescent="0.2">
      <c r="A20" s="459" t="s">
        <v>34</v>
      </c>
      <c r="B20" s="471">
        <v>129</v>
      </c>
      <c r="C20" s="461" t="s">
        <v>160</v>
      </c>
      <c r="D20" s="462"/>
      <c r="E20" s="463">
        <v>5</v>
      </c>
      <c r="F20" s="464" t="s">
        <v>64</v>
      </c>
      <c r="G20" s="728"/>
      <c r="H20" s="466"/>
      <c r="I20" s="467">
        <f>+E20*G20</f>
        <v>0</v>
      </c>
      <c r="J20" s="468"/>
      <c r="K20" s="469"/>
      <c r="L20" s="470"/>
    </row>
    <row r="21" spans="1:12" s="33" customFormat="1" ht="15" x14ac:dyDescent="0.2">
      <c r="A21" s="447"/>
      <c r="B21" s="448"/>
      <c r="C21" s="449" t="s">
        <v>161</v>
      </c>
      <c r="D21" s="450"/>
      <c r="E21" s="451"/>
      <c r="F21" s="452"/>
      <c r="G21" s="729"/>
      <c r="H21" s="454"/>
      <c r="I21" s="455"/>
      <c r="J21" s="473"/>
      <c r="K21" s="474"/>
      <c r="L21" s="475"/>
    </row>
    <row r="22" spans="1:12" s="33" customFormat="1" ht="15" x14ac:dyDescent="0.2">
      <c r="A22" s="459" t="s">
        <v>35</v>
      </c>
      <c r="B22" s="471">
        <v>122</v>
      </c>
      <c r="C22" s="461" t="s">
        <v>162</v>
      </c>
      <c r="D22" s="462"/>
      <c r="E22" s="476">
        <v>5</v>
      </c>
      <c r="F22" s="464" t="s">
        <v>64</v>
      </c>
      <c r="G22" s="728"/>
      <c r="H22" s="477"/>
      <c r="I22" s="467">
        <f t="shared" ref="I22:I39" si="0">+E22*G22</f>
        <v>0</v>
      </c>
      <c r="J22" s="468"/>
      <c r="K22" s="469"/>
      <c r="L22" s="470"/>
    </row>
    <row r="23" spans="1:12" s="33" customFormat="1" ht="15" x14ac:dyDescent="0.2">
      <c r="A23" s="459" t="s">
        <v>36</v>
      </c>
      <c r="B23" s="460">
        <v>182</v>
      </c>
      <c r="C23" s="461" t="s">
        <v>281</v>
      </c>
      <c r="D23" s="462"/>
      <c r="E23" s="476">
        <v>45</v>
      </c>
      <c r="F23" s="464" t="s">
        <v>64</v>
      </c>
      <c r="G23" s="728"/>
      <c r="H23" s="477"/>
      <c r="I23" s="467">
        <f t="shared" si="0"/>
        <v>0</v>
      </c>
      <c r="J23" s="468"/>
      <c r="K23" s="469"/>
      <c r="L23" s="470"/>
    </row>
    <row r="24" spans="1:12" s="33" customFormat="1" ht="15" x14ac:dyDescent="0.2">
      <c r="A24" s="459" t="s">
        <v>37</v>
      </c>
      <c r="B24" s="460">
        <v>139</v>
      </c>
      <c r="C24" s="472" t="s">
        <v>282</v>
      </c>
      <c r="D24" s="462"/>
      <c r="E24" s="476">
        <v>100</v>
      </c>
      <c r="F24" s="464" t="s">
        <v>64</v>
      </c>
      <c r="G24" s="728"/>
      <c r="H24" s="477"/>
      <c r="I24" s="467">
        <f t="shared" si="0"/>
        <v>0</v>
      </c>
      <c r="J24" s="468"/>
      <c r="K24" s="469"/>
      <c r="L24" s="470"/>
    </row>
    <row r="25" spans="1:12" s="33" customFormat="1" ht="15" x14ac:dyDescent="0.2">
      <c r="A25" s="459" t="s">
        <v>38</v>
      </c>
      <c r="B25" s="460">
        <v>165</v>
      </c>
      <c r="C25" s="472" t="s">
        <v>283</v>
      </c>
      <c r="D25" s="462"/>
      <c r="E25" s="476">
        <v>45</v>
      </c>
      <c r="F25" s="464" t="s">
        <v>64</v>
      </c>
      <c r="G25" s="728"/>
      <c r="H25" s="477"/>
      <c r="I25" s="467">
        <f t="shared" si="0"/>
        <v>0</v>
      </c>
      <c r="J25" s="468"/>
      <c r="K25" s="469"/>
      <c r="L25" s="470"/>
    </row>
    <row r="26" spans="1:12" s="33" customFormat="1" ht="15" x14ac:dyDescent="0.2">
      <c r="A26" s="459" t="s">
        <v>39</v>
      </c>
      <c r="B26" s="460">
        <v>123</v>
      </c>
      <c r="C26" s="472" t="s">
        <v>455</v>
      </c>
      <c r="D26" s="462"/>
      <c r="E26" s="476">
        <v>27</v>
      </c>
      <c r="F26" s="464" t="s">
        <v>64</v>
      </c>
      <c r="G26" s="728"/>
      <c r="H26" s="477"/>
      <c r="I26" s="467">
        <f t="shared" si="0"/>
        <v>0</v>
      </c>
      <c r="J26" s="468"/>
      <c r="K26" s="469"/>
      <c r="L26" s="470"/>
    </row>
    <row r="27" spans="1:12" s="33" customFormat="1" ht="15" x14ac:dyDescent="0.2">
      <c r="A27" s="459" t="s">
        <v>42</v>
      </c>
      <c r="B27" s="460">
        <v>128</v>
      </c>
      <c r="C27" s="472" t="s">
        <v>284</v>
      </c>
      <c r="D27" s="462"/>
      <c r="E27" s="476">
        <v>250</v>
      </c>
      <c r="F27" s="464" t="s">
        <v>64</v>
      </c>
      <c r="G27" s="728"/>
      <c r="H27" s="477"/>
      <c r="I27" s="467">
        <f t="shared" si="0"/>
        <v>0</v>
      </c>
      <c r="J27" s="468"/>
      <c r="K27" s="469"/>
      <c r="L27" s="470"/>
    </row>
    <row r="28" spans="1:12" s="33" customFormat="1" ht="15" x14ac:dyDescent="0.2">
      <c r="A28" s="459" t="s">
        <v>43</v>
      </c>
      <c r="B28" s="460">
        <v>113</v>
      </c>
      <c r="C28" s="472" t="s">
        <v>163</v>
      </c>
      <c r="D28" s="462"/>
      <c r="E28" s="476">
        <v>100</v>
      </c>
      <c r="F28" s="464" t="s">
        <v>64</v>
      </c>
      <c r="G28" s="728"/>
      <c r="H28" s="477"/>
      <c r="I28" s="467">
        <f t="shared" si="0"/>
        <v>0</v>
      </c>
      <c r="J28" s="468"/>
      <c r="K28" s="469"/>
      <c r="L28" s="470"/>
    </row>
    <row r="29" spans="1:12" s="33" customFormat="1" ht="15" x14ac:dyDescent="0.2">
      <c r="A29" s="459" t="s">
        <v>44</v>
      </c>
      <c r="B29" s="460">
        <v>120</v>
      </c>
      <c r="C29" s="472" t="s">
        <v>164</v>
      </c>
      <c r="D29" s="462"/>
      <c r="E29" s="476">
        <v>140</v>
      </c>
      <c r="F29" s="464" t="s">
        <v>64</v>
      </c>
      <c r="G29" s="728"/>
      <c r="H29" s="477"/>
      <c r="I29" s="467">
        <f t="shared" si="0"/>
        <v>0</v>
      </c>
      <c r="J29" s="468"/>
      <c r="K29" s="469"/>
      <c r="L29" s="470"/>
    </row>
    <row r="30" spans="1:12" s="33" customFormat="1" ht="15" x14ac:dyDescent="0.2">
      <c r="A30" s="459" t="s">
        <v>45</v>
      </c>
      <c r="B30" s="460">
        <v>101</v>
      </c>
      <c r="C30" s="472" t="s">
        <v>669</v>
      </c>
      <c r="D30" s="462"/>
      <c r="E30" s="476">
        <v>10</v>
      </c>
      <c r="F30" s="464" t="s">
        <v>64</v>
      </c>
      <c r="G30" s="728"/>
      <c r="H30" s="477"/>
      <c r="I30" s="467">
        <f t="shared" si="0"/>
        <v>0</v>
      </c>
      <c r="J30" s="468"/>
      <c r="K30" s="469"/>
      <c r="L30" s="470"/>
    </row>
    <row r="31" spans="1:12" s="33" customFormat="1" ht="15" x14ac:dyDescent="0.2">
      <c r="A31" s="459" t="s">
        <v>46</v>
      </c>
      <c r="B31" s="460">
        <v>101</v>
      </c>
      <c r="C31" s="472" t="s">
        <v>558</v>
      </c>
      <c r="D31" s="462"/>
      <c r="E31" s="476">
        <v>5</v>
      </c>
      <c r="F31" s="464" t="s">
        <v>64</v>
      </c>
      <c r="G31" s="728"/>
      <c r="H31" s="477"/>
      <c r="I31" s="467">
        <f t="shared" si="0"/>
        <v>0</v>
      </c>
      <c r="J31" s="468"/>
      <c r="K31" s="469"/>
      <c r="L31" s="470"/>
    </row>
    <row r="32" spans="1:12" s="33" customFormat="1" ht="15" x14ac:dyDescent="0.2">
      <c r="A32" s="459" t="s">
        <v>47</v>
      </c>
      <c r="B32" s="460">
        <v>121</v>
      </c>
      <c r="C32" s="472" t="s">
        <v>165</v>
      </c>
      <c r="D32" s="462"/>
      <c r="E32" s="463">
        <v>10</v>
      </c>
      <c r="F32" s="464" t="s">
        <v>64</v>
      </c>
      <c r="G32" s="728"/>
      <c r="H32" s="477"/>
      <c r="I32" s="467">
        <f t="shared" si="0"/>
        <v>0</v>
      </c>
      <c r="J32" s="468"/>
      <c r="K32" s="469"/>
      <c r="L32" s="470"/>
    </row>
    <row r="33" spans="1:12" s="33" customFormat="1" ht="15" x14ac:dyDescent="0.2">
      <c r="A33" s="459" t="s">
        <v>48</v>
      </c>
      <c r="B33" s="460">
        <v>110</v>
      </c>
      <c r="C33" s="472" t="s">
        <v>166</v>
      </c>
      <c r="D33" s="462"/>
      <c r="E33" s="463">
        <v>210</v>
      </c>
      <c r="F33" s="464" t="s">
        <v>64</v>
      </c>
      <c r="G33" s="728"/>
      <c r="H33" s="477"/>
      <c r="I33" s="467">
        <f t="shared" si="0"/>
        <v>0</v>
      </c>
      <c r="J33" s="468"/>
      <c r="K33" s="469"/>
      <c r="L33" s="470"/>
    </row>
    <row r="34" spans="1:12" s="33" customFormat="1" ht="28.5" x14ac:dyDescent="0.2">
      <c r="A34" s="459" t="s">
        <v>49</v>
      </c>
      <c r="B34" s="460">
        <v>112</v>
      </c>
      <c r="C34" s="461" t="s">
        <v>809</v>
      </c>
      <c r="D34" s="462"/>
      <c r="E34" s="463">
        <v>30</v>
      </c>
      <c r="F34" s="464" t="s">
        <v>64</v>
      </c>
      <c r="G34" s="728"/>
      <c r="H34" s="477"/>
      <c r="I34" s="467">
        <f t="shared" si="0"/>
        <v>0</v>
      </c>
      <c r="J34" s="468"/>
      <c r="K34" s="469"/>
      <c r="L34" s="470"/>
    </row>
    <row r="35" spans="1:12" s="33" customFormat="1" ht="15" x14ac:dyDescent="0.2">
      <c r="A35" s="459" t="s">
        <v>50</v>
      </c>
      <c r="B35" s="460">
        <v>118</v>
      </c>
      <c r="C35" s="472" t="s">
        <v>486</v>
      </c>
      <c r="D35" s="462"/>
      <c r="E35" s="463">
        <v>97</v>
      </c>
      <c r="F35" s="464" t="s">
        <v>64</v>
      </c>
      <c r="G35" s="728"/>
      <c r="H35" s="477"/>
      <c r="I35" s="467">
        <f t="shared" si="0"/>
        <v>0</v>
      </c>
      <c r="J35" s="468"/>
      <c r="K35" s="469"/>
      <c r="L35" s="470"/>
    </row>
    <row r="36" spans="1:12" s="33" customFormat="1" ht="15" x14ac:dyDescent="0.2">
      <c r="A36" s="459" t="s">
        <v>51</v>
      </c>
      <c r="B36" s="460">
        <v>914</v>
      </c>
      <c r="C36" s="472" t="s">
        <v>808</v>
      </c>
      <c r="D36" s="462"/>
      <c r="E36" s="463">
        <v>10</v>
      </c>
      <c r="F36" s="464" t="s">
        <v>64</v>
      </c>
      <c r="G36" s="728"/>
      <c r="H36" s="477"/>
      <c r="I36" s="467">
        <f t="shared" si="0"/>
        <v>0</v>
      </c>
      <c r="J36" s="468"/>
      <c r="K36" s="469"/>
      <c r="L36" s="470"/>
    </row>
    <row r="37" spans="1:12" s="33" customFormat="1" ht="15" x14ac:dyDescent="0.2">
      <c r="A37" s="459" t="s">
        <v>52</v>
      </c>
      <c r="B37" s="460">
        <v>133</v>
      </c>
      <c r="C37" s="472" t="s">
        <v>557</v>
      </c>
      <c r="D37" s="462"/>
      <c r="E37" s="463">
        <v>100</v>
      </c>
      <c r="F37" s="464" t="s">
        <v>64</v>
      </c>
      <c r="G37" s="728"/>
      <c r="H37" s="477"/>
      <c r="I37" s="467">
        <f t="shared" si="0"/>
        <v>0</v>
      </c>
      <c r="J37" s="468"/>
      <c r="K37" s="469"/>
      <c r="L37" s="470"/>
    </row>
    <row r="38" spans="1:12" s="33" customFormat="1" ht="42.75" x14ac:dyDescent="0.2">
      <c r="A38" s="459" t="s">
        <v>53</v>
      </c>
      <c r="B38" s="471">
        <v>107</v>
      </c>
      <c r="C38" s="472" t="s">
        <v>167</v>
      </c>
      <c r="D38" s="462"/>
      <c r="E38" s="463">
        <v>10</v>
      </c>
      <c r="F38" s="464" t="s">
        <v>64</v>
      </c>
      <c r="G38" s="728"/>
      <c r="H38" s="477"/>
      <c r="I38" s="467">
        <f t="shared" si="0"/>
        <v>0</v>
      </c>
      <c r="J38" s="468"/>
      <c r="K38" s="469"/>
      <c r="L38" s="470"/>
    </row>
    <row r="39" spans="1:12" s="33" customFormat="1" ht="29.25" thickBot="1" x14ac:dyDescent="0.25">
      <c r="A39" s="459" t="s">
        <v>54</v>
      </c>
      <c r="B39" s="478">
        <v>109</v>
      </c>
      <c r="C39" s="472" t="s">
        <v>257</v>
      </c>
      <c r="D39" s="462"/>
      <c r="E39" s="463">
        <v>307</v>
      </c>
      <c r="F39" s="479" t="s">
        <v>64</v>
      </c>
      <c r="G39" s="728"/>
      <c r="H39" s="477"/>
      <c r="I39" s="467">
        <f t="shared" si="0"/>
        <v>0</v>
      </c>
      <c r="J39" s="468"/>
      <c r="K39" s="469"/>
      <c r="L39" s="470"/>
    </row>
    <row r="40" spans="1:12" s="20" customFormat="1" ht="15.75" thickBot="1" x14ac:dyDescent="0.3">
      <c r="A40" s="77" t="s">
        <v>91</v>
      </c>
      <c r="B40" s="78"/>
      <c r="C40" s="79"/>
      <c r="D40" s="144"/>
      <c r="E40" s="80"/>
      <c r="F40" s="81"/>
      <c r="G40" s="145"/>
      <c r="H40" s="146"/>
      <c r="I40" s="165">
        <f>SUM(I17:I39)</f>
        <v>0</v>
      </c>
      <c r="J40" s="223">
        <f>SUM(J17:J39)</f>
        <v>0</v>
      </c>
      <c r="K40" s="223">
        <f>SUM(K17:K39)</f>
        <v>0</v>
      </c>
      <c r="L40" s="223">
        <f>SUM(L17:L39)</f>
        <v>0</v>
      </c>
    </row>
    <row r="41" spans="1:12" s="12" customFormat="1" ht="14.25" x14ac:dyDescent="0.2">
      <c r="B41" s="265"/>
      <c r="C41" s="59"/>
      <c r="D41" s="59"/>
      <c r="E41" s="502" t="s">
        <v>372</v>
      </c>
      <c r="F41" s="503"/>
      <c r="G41" s="504"/>
      <c r="H41" s="505"/>
      <c r="I41" s="730">
        <f>I40*0.095</f>
        <v>0</v>
      </c>
      <c r="J41" s="88" t="s">
        <v>590</v>
      </c>
    </row>
    <row r="42" spans="1:12" s="12" customFormat="1" ht="14.25" x14ac:dyDescent="0.2">
      <c r="B42" s="265"/>
      <c r="C42" s="59"/>
      <c r="D42" s="59"/>
      <c r="E42" s="507" t="s">
        <v>373</v>
      </c>
      <c r="F42" s="508"/>
      <c r="G42" s="509"/>
      <c r="H42" s="510"/>
      <c r="I42" s="511"/>
    </row>
    <row r="43" spans="1:12" s="12" customFormat="1" ht="15.75" thickBot="1" x14ac:dyDescent="0.3">
      <c r="B43" s="265"/>
      <c r="C43" s="59"/>
      <c r="D43" s="59"/>
      <c r="E43" s="512" t="s">
        <v>92</v>
      </c>
      <c r="F43" s="513"/>
      <c r="G43" s="514"/>
      <c r="H43" s="515"/>
      <c r="I43" s="516">
        <f>I40+I41+I42</f>
        <v>0</v>
      </c>
    </row>
    <row r="44" spans="1:12" s="12" customFormat="1" ht="14.25" x14ac:dyDescent="0.2">
      <c r="A44" s="441"/>
      <c r="B44" s="265"/>
      <c r="E44" s="265"/>
      <c r="F44" s="284"/>
      <c r="G44" s="27"/>
      <c r="H44" s="517"/>
      <c r="I44" s="518"/>
    </row>
    <row r="45" spans="1:12" s="12" customFormat="1" ht="15" x14ac:dyDescent="0.25">
      <c r="A45" s="263" t="s">
        <v>579</v>
      </c>
      <c r="B45" s="264"/>
      <c r="C45" s="263"/>
      <c r="D45" s="26"/>
      <c r="E45" s="265"/>
      <c r="F45" s="30"/>
      <c r="G45" s="28"/>
      <c r="H45" s="29"/>
      <c r="I45" s="123"/>
    </row>
    <row r="46" spans="1:12" s="12" customFormat="1" ht="14.25" x14ac:dyDescent="0.2">
      <c r="A46" s="266" t="s">
        <v>585</v>
      </c>
      <c r="B46" s="267"/>
      <c r="C46" s="266"/>
      <c r="D46" s="26"/>
      <c r="E46" s="265"/>
      <c r="F46" s="30"/>
      <c r="G46" s="28"/>
      <c r="H46" s="29"/>
      <c r="I46" s="123"/>
    </row>
    <row r="47" spans="1:12" s="12" customFormat="1" ht="14.25" x14ac:dyDescent="0.2">
      <c r="A47" s="266" t="s">
        <v>580</v>
      </c>
      <c r="B47" s="267"/>
      <c r="C47" s="266"/>
      <c r="D47" s="268"/>
      <c r="E47" s="267"/>
      <c r="F47" s="269"/>
      <c r="G47" s="270"/>
      <c r="H47" s="271"/>
      <c r="I47" s="272"/>
      <c r="J47" s="266"/>
      <c r="K47" s="266"/>
    </row>
    <row r="48" spans="1:12" s="12" customFormat="1" ht="14.25" x14ac:dyDescent="0.2">
      <c r="A48" s="266" t="s">
        <v>581</v>
      </c>
      <c r="B48" s="267"/>
      <c r="C48" s="266"/>
      <c r="D48" s="268"/>
      <c r="E48" s="267"/>
      <c r="F48" s="269"/>
      <c r="G48" s="270"/>
      <c r="H48" s="271"/>
      <c r="I48" s="272"/>
      <c r="J48" s="266"/>
      <c r="K48" s="266"/>
    </row>
    <row r="49" spans="1:19" s="12" customFormat="1" ht="14.25" x14ac:dyDescent="0.2">
      <c r="A49" s="266" t="s">
        <v>582</v>
      </c>
      <c r="B49" s="267"/>
      <c r="C49" s="266"/>
      <c r="D49" s="268"/>
      <c r="E49" s="267"/>
      <c r="F49" s="269"/>
      <c r="G49" s="270"/>
      <c r="H49" s="271"/>
      <c r="I49" s="272"/>
      <c r="J49" s="266"/>
      <c r="K49" s="266"/>
    </row>
    <row r="50" spans="1:19" s="12" customFormat="1" ht="14.25" x14ac:dyDescent="0.2">
      <c r="A50" s="266" t="s">
        <v>583</v>
      </c>
      <c r="B50" s="267"/>
      <c r="C50" s="266"/>
      <c r="D50" s="268"/>
      <c r="E50" s="267"/>
      <c r="F50" s="269"/>
      <c r="G50" s="270"/>
      <c r="H50" s="271"/>
      <c r="I50" s="272"/>
      <c r="J50" s="266"/>
      <c r="K50" s="266"/>
    </row>
    <row r="51" spans="1:19" s="581" customFormat="1" ht="14.25" x14ac:dyDescent="0.2">
      <c r="A51" s="688" t="s">
        <v>587</v>
      </c>
      <c r="B51" s="689"/>
      <c r="C51" s="688"/>
      <c r="D51" s="690"/>
      <c r="E51" s="689"/>
      <c r="F51" s="691"/>
      <c r="G51" s="692"/>
      <c r="H51" s="693"/>
      <c r="I51" s="694"/>
      <c r="J51" s="688"/>
      <c r="K51" s="688"/>
    </row>
    <row r="52" spans="1:19" s="12" customFormat="1" ht="14.25" x14ac:dyDescent="0.2">
      <c r="A52" s="274" t="s">
        <v>588</v>
      </c>
      <c r="B52" s="275"/>
      <c r="C52" s="274"/>
      <c r="D52" s="276"/>
      <c r="E52" s="275"/>
      <c r="F52" s="277"/>
      <c r="G52" s="278"/>
      <c r="H52" s="279"/>
      <c r="I52" s="280"/>
      <c r="J52" s="274"/>
      <c r="K52" s="274"/>
    </row>
    <row r="53" spans="1:19" s="12" customFormat="1" ht="14.25" x14ac:dyDescent="0.2">
      <c r="A53" s="266" t="s">
        <v>584</v>
      </c>
      <c r="B53" s="265"/>
      <c r="D53" s="282"/>
      <c r="E53" s="283"/>
      <c r="F53" s="30"/>
      <c r="G53" s="28"/>
      <c r="H53" s="29"/>
      <c r="I53" s="123"/>
    </row>
    <row r="54" spans="1:19" s="12" customFormat="1" ht="14.25" x14ac:dyDescent="0.2">
      <c r="A54" s="88"/>
      <c r="B54" s="388"/>
      <c r="C54" s="389"/>
      <c r="D54" s="389"/>
      <c r="E54" s="390"/>
      <c r="F54" s="391"/>
      <c r="G54" s="89"/>
      <c r="H54" s="89"/>
      <c r="I54" s="89"/>
      <c r="J54" s="88"/>
      <c r="K54" s="88"/>
    </row>
    <row r="55" spans="1:19" s="12" customFormat="1" ht="15" x14ac:dyDescent="0.25">
      <c r="A55" s="286" t="s">
        <v>93</v>
      </c>
      <c r="B55" s="265"/>
      <c r="E55" s="265"/>
      <c r="F55" s="30"/>
      <c r="G55" s="122"/>
      <c r="H55" s="141"/>
      <c r="I55" s="518"/>
    </row>
    <row r="56" spans="1:19" s="12" customFormat="1" ht="14.25" x14ac:dyDescent="0.2">
      <c r="A56" s="12" t="s">
        <v>10</v>
      </c>
      <c r="B56" s="265"/>
      <c r="E56" s="265"/>
      <c r="F56" s="30"/>
      <c r="G56" s="122"/>
      <c r="H56" s="141"/>
      <c r="I56" s="518"/>
    </row>
    <row r="57" spans="1:19" s="12" customFormat="1" ht="15" x14ac:dyDescent="0.25">
      <c r="A57" s="12" t="s">
        <v>604</v>
      </c>
      <c r="B57" s="265"/>
      <c r="E57" s="265"/>
      <c r="F57" s="30"/>
      <c r="G57" s="122"/>
      <c r="H57" s="141"/>
      <c r="I57" s="518"/>
    </row>
    <row r="58" spans="1:19" s="12" customFormat="1" ht="27.6" customHeight="1" x14ac:dyDescent="0.2">
      <c r="A58" s="12" t="s">
        <v>114</v>
      </c>
      <c r="B58" s="265"/>
      <c r="E58" s="265"/>
      <c r="F58" s="30"/>
      <c r="G58" s="122"/>
      <c r="H58" s="141"/>
      <c r="I58" s="518"/>
      <c r="L58" s="59"/>
      <c r="M58" s="59"/>
      <c r="N58" s="59"/>
      <c r="O58" s="59"/>
      <c r="P58" s="59"/>
      <c r="Q58" s="59"/>
      <c r="R58" s="59"/>
      <c r="S58" s="59"/>
    </row>
    <row r="59" spans="1:19" s="12" customFormat="1" ht="14.25" x14ac:dyDescent="0.2">
      <c r="A59" s="12" t="s">
        <v>115</v>
      </c>
      <c r="B59" s="265"/>
      <c r="E59" s="265"/>
      <c r="F59" s="30"/>
      <c r="G59" s="122"/>
      <c r="H59" s="141"/>
      <c r="I59" s="518"/>
    </row>
    <row r="60" spans="1:19" s="12" customFormat="1" ht="14.25" x14ac:dyDescent="0.2">
      <c r="B60" s="265"/>
      <c r="E60" s="265"/>
      <c r="F60" s="30"/>
      <c r="G60" s="122"/>
      <c r="H60" s="141"/>
      <c r="I60" s="123"/>
    </row>
    <row r="61" spans="1:19" s="12" customFormat="1" ht="14.25" x14ac:dyDescent="0.2">
      <c r="A61" s="12" t="s">
        <v>116</v>
      </c>
      <c r="B61" s="265"/>
      <c r="E61" s="265"/>
      <c r="F61" s="30"/>
      <c r="G61" s="122"/>
      <c r="H61" s="141"/>
      <c r="I61" s="123"/>
    </row>
    <row r="62" spans="1:19" s="12" customFormat="1" ht="14.25" x14ac:dyDescent="0.2">
      <c r="B62" s="265"/>
      <c r="E62" s="265"/>
      <c r="F62" s="30"/>
      <c r="G62" s="122"/>
      <c r="H62" s="141"/>
      <c r="I62" s="123"/>
    </row>
    <row r="63" spans="1:19" s="12" customFormat="1" ht="15" x14ac:dyDescent="0.25">
      <c r="A63" s="12" t="s">
        <v>605</v>
      </c>
      <c r="B63" s="265"/>
      <c r="E63" s="265"/>
      <c r="F63" s="30"/>
      <c r="G63" s="122"/>
      <c r="H63" s="141"/>
      <c r="I63" s="123"/>
    </row>
    <row r="64" spans="1:19" s="12" customFormat="1" ht="14.25" x14ac:dyDescent="0.2">
      <c r="B64" s="265"/>
      <c r="E64" s="265"/>
      <c r="F64" s="30"/>
      <c r="G64" s="122"/>
      <c r="H64" s="141"/>
      <c r="I64" s="123"/>
    </row>
    <row r="65" spans="1:11" s="12" customFormat="1" ht="14.25" x14ac:dyDescent="0.2">
      <c r="B65" s="265"/>
      <c r="E65" s="265"/>
      <c r="F65" s="30"/>
      <c r="G65" s="122"/>
      <c r="H65" s="141"/>
      <c r="I65" s="123"/>
    </row>
    <row r="66" spans="1:11" s="12" customFormat="1" ht="14.25" x14ac:dyDescent="0.2">
      <c r="B66" s="265"/>
      <c r="E66" s="265"/>
      <c r="F66" s="30"/>
      <c r="G66" s="122"/>
      <c r="H66" s="141"/>
      <c r="I66" s="285"/>
    </row>
    <row r="67" spans="1:11" s="12" customFormat="1" ht="14.25" x14ac:dyDescent="0.2">
      <c r="A67" s="16" t="s">
        <v>255</v>
      </c>
      <c r="B67" s="265"/>
      <c r="C67" s="288"/>
      <c r="D67" s="314" t="s">
        <v>96</v>
      </c>
      <c r="E67" s="30"/>
      <c r="F67" s="122" t="s">
        <v>97</v>
      </c>
      <c r="G67" s="122"/>
      <c r="H67" s="141"/>
      <c r="I67" s="123"/>
    </row>
    <row r="68" spans="1:11" ht="27.2" customHeight="1" thickBot="1" x14ac:dyDescent="0.25">
      <c r="A68" s="731" t="s">
        <v>758</v>
      </c>
      <c r="B68" s="732"/>
      <c r="C68" s="206"/>
      <c r="D68" s="707"/>
      <c r="E68" s="708"/>
      <c r="F68" s="207"/>
      <c r="G68" s="733"/>
      <c r="H68" s="208"/>
      <c r="I68" s="734"/>
      <c r="J68" s="70"/>
      <c r="K68" s="70"/>
    </row>
  </sheetData>
  <sheetProtection password="CF35" sheet="1" objects="1" scenarios="1" formatCells="0"/>
  <sortState ref="A23:S42">
    <sortCondition ref="C23:C42"/>
  </sortState>
  <phoneticPr fontId="2" type="noConversion"/>
  <pageMargins left="0.39370078740157483" right="0.39370078740157483" top="0.43307086614173229" bottom="0.43307086614173229" header="0" footer="0"/>
  <pageSetup paperSize="9" scale="89" fitToHeight="0" orientation="landscape" r:id="rId1"/>
  <headerFooter alignWithMargins="0">
    <oddFooter>&amp;A&amp;RStran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7.5703125" style="10" customWidth="1"/>
    <col min="4" max="4" width="19.42578125" style="10" customWidth="1"/>
    <col min="5" max="5" width="9.28515625" style="68" customWidth="1"/>
    <col min="6" max="6" width="7.7109375" style="69" customWidth="1"/>
    <col min="7" max="7" width="11.85546875" style="119" customWidth="1"/>
    <col min="8" max="8" width="10.42578125" style="138" customWidth="1"/>
    <col min="9" max="9" width="14.28515625" style="51" customWidth="1"/>
    <col min="10" max="10" width="9.140625" style="10" customWidth="1"/>
    <col min="11" max="16384" width="9.140625" style="10"/>
  </cols>
  <sheetData>
    <row r="1" spans="1:12" x14ac:dyDescent="0.2">
      <c r="A1" s="10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139" t="s">
        <v>110</v>
      </c>
      <c r="H3" s="140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41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41"/>
      <c r="I5" s="52"/>
    </row>
    <row r="6" spans="1:12" x14ac:dyDescent="0.2">
      <c r="A6" s="70"/>
      <c r="B6" s="11"/>
      <c r="E6" s="71"/>
      <c r="I6" s="53"/>
    </row>
    <row r="7" spans="1:12" ht="15.75" x14ac:dyDescent="0.25">
      <c r="A7" s="59" t="s">
        <v>104</v>
      </c>
      <c r="B7" s="25"/>
      <c r="C7" s="59"/>
      <c r="D7" s="70"/>
      <c r="G7" s="411" t="s">
        <v>305</v>
      </c>
      <c r="H7" s="412">
        <v>6</v>
      </c>
      <c r="I7" s="406"/>
    </row>
    <row r="8" spans="1:12" s="128" customFormat="1" ht="15.75" x14ac:dyDescent="0.25">
      <c r="A8" s="199"/>
      <c r="B8" s="200"/>
      <c r="C8" s="199"/>
      <c r="D8" s="124"/>
      <c r="E8" s="125"/>
      <c r="G8" s="415" t="s">
        <v>576</v>
      </c>
      <c r="H8" s="414"/>
      <c r="I8" s="407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8.75" thickBot="1" x14ac:dyDescent="0.3">
      <c r="A13" s="17"/>
      <c r="B13" s="10"/>
      <c r="C13" s="16"/>
      <c r="E13" s="72"/>
      <c r="F13" s="73"/>
      <c r="G13" s="131"/>
      <c r="H13" s="143"/>
      <c r="I13" s="53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9" customFormat="1" ht="12.75" customHeight="1" thickBot="1" x14ac:dyDescent="0.25">
      <c r="A15" s="74" t="s">
        <v>31</v>
      </c>
      <c r="B15" s="75" t="s">
        <v>32</v>
      </c>
      <c r="C15" s="75" t="s">
        <v>33</v>
      </c>
      <c r="D15" s="75" t="s">
        <v>34</v>
      </c>
      <c r="E15" s="75" t="s">
        <v>35</v>
      </c>
      <c r="F15" s="75" t="s">
        <v>36</v>
      </c>
      <c r="G15" s="75" t="s">
        <v>37</v>
      </c>
      <c r="H15" s="75" t="s">
        <v>38</v>
      </c>
      <c r="I15" s="76" t="s">
        <v>317</v>
      </c>
      <c r="J15" s="195" t="s">
        <v>42</v>
      </c>
      <c r="K15" s="196" t="s">
        <v>43</v>
      </c>
      <c r="L15" s="173" t="s">
        <v>44</v>
      </c>
    </row>
    <row r="16" spans="1:12" s="480" customFormat="1" ht="45" x14ac:dyDescent="0.2">
      <c r="A16" s="490" t="s">
        <v>31</v>
      </c>
      <c r="B16" s="491">
        <v>324</v>
      </c>
      <c r="C16" s="492" t="s">
        <v>559</v>
      </c>
      <c r="D16" s="483"/>
      <c r="E16" s="493">
        <v>50</v>
      </c>
      <c r="F16" s="493" t="s">
        <v>64</v>
      </c>
      <c r="G16" s="485"/>
      <c r="H16" s="486"/>
      <c r="I16" s="487">
        <f>+E16*G16</f>
        <v>0</v>
      </c>
      <c r="J16" s="494"/>
      <c r="K16" s="495"/>
      <c r="L16" s="496"/>
    </row>
    <row r="17" spans="1:12" s="480" customFormat="1" ht="30" x14ac:dyDescent="0.2">
      <c r="A17" s="490" t="s">
        <v>32</v>
      </c>
      <c r="B17" s="481">
        <v>502</v>
      </c>
      <c r="C17" s="488" t="s">
        <v>862</v>
      </c>
      <c r="D17" s="483"/>
      <c r="E17" s="484">
        <v>500</v>
      </c>
      <c r="F17" s="497" t="s">
        <v>64</v>
      </c>
      <c r="G17" s="485"/>
      <c r="H17" s="486"/>
      <c r="I17" s="487">
        <f>+E17*G17</f>
        <v>0</v>
      </c>
      <c r="J17" s="498"/>
      <c r="K17" s="499"/>
      <c r="L17" s="500"/>
    </row>
    <row r="18" spans="1:12" s="480" customFormat="1" ht="15" x14ac:dyDescent="0.2">
      <c r="A18" s="490" t="s">
        <v>33</v>
      </c>
      <c r="B18" s="501">
        <v>507</v>
      </c>
      <c r="C18" s="488" t="s">
        <v>325</v>
      </c>
      <c r="D18" s="483"/>
      <c r="E18" s="497">
        <v>50</v>
      </c>
      <c r="F18" s="497" t="s">
        <v>64</v>
      </c>
      <c r="G18" s="485"/>
      <c r="H18" s="486"/>
      <c r="I18" s="487">
        <f t="shared" ref="I18:I32" si="0">+E18*G18</f>
        <v>0</v>
      </c>
      <c r="J18" s="498"/>
      <c r="K18" s="499"/>
      <c r="L18" s="500"/>
    </row>
    <row r="19" spans="1:12" s="480" customFormat="1" ht="15" x14ac:dyDescent="0.2">
      <c r="A19" s="490" t="s">
        <v>34</v>
      </c>
      <c r="B19" s="501">
        <v>507</v>
      </c>
      <c r="C19" s="488" t="s">
        <v>155</v>
      </c>
      <c r="D19" s="483"/>
      <c r="E19" s="489">
        <v>30</v>
      </c>
      <c r="F19" s="497" t="s">
        <v>64</v>
      </c>
      <c r="G19" s="485"/>
      <c r="H19" s="486"/>
      <c r="I19" s="487">
        <f t="shared" si="0"/>
        <v>0</v>
      </c>
      <c r="J19" s="498"/>
      <c r="K19" s="499"/>
      <c r="L19" s="500"/>
    </row>
    <row r="20" spans="1:12" s="480" customFormat="1" ht="15" x14ac:dyDescent="0.2">
      <c r="A20" s="490" t="s">
        <v>35</v>
      </c>
      <c r="B20" s="501">
        <v>325</v>
      </c>
      <c r="C20" s="488" t="s">
        <v>453</v>
      </c>
      <c r="D20" s="483"/>
      <c r="E20" s="489">
        <v>20</v>
      </c>
      <c r="F20" s="497" t="s">
        <v>64</v>
      </c>
      <c r="G20" s="485"/>
      <c r="H20" s="486"/>
      <c r="I20" s="487">
        <f t="shared" si="0"/>
        <v>0</v>
      </c>
      <c r="J20" s="498"/>
      <c r="K20" s="499"/>
      <c r="L20" s="500"/>
    </row>
    <row r="21" spans="1:12" s="480" customFormat="1" ht="15" x14ac:dyDescent="0.2">
      <c r="A21" s="490" t="s">
        <v>36</v>
      </c>
      <c r="B21" s="501">
        <v>325</v>
      </c>
      <c r="C21" s="488" t="s">
        <v>454</v>
      </c>
      <c r="D21" s="483"/>
      <c r="E21" s="489">
        <v>20</v>
      </c>
      <c r="F21" s="497" t="s">
        <v>64</v>
      </c>
      <c r="G21" s="485"/>
      <c r="H21" s="486"/>
      <c r="I21" s="487">
        <f t="shared" si="0"/>
        <v>0</v>
      </c>
      <c r="J21" s="498"/>
      <c r="K21" s="499"/>
      <c r="L21" s="500"/>
    </row>
    <row r="22" spans="1:12" s="480" customFormat="1" ht="30" x14ac:dyDescent="0.2">
      <c r="A22" s="490" t="s">
        <v>37</v>
      </c>
      <c r="B22" s="481">
        <v>303</v>
      </c>
      <c r="C22" s="482" t="s">
        <v>251</v>
      </c>
      <c r="D22" s="483"/>
      <c r="E22" s="484">
        <v>5</v>
      </c>
      <c r="F22" s="497" t="s">
        <v>64</v>
      </c>
      <c r="G22" s="485"/>
      <c r="H22" s="486"/>
      <c r="I22" s="487">
        <f t="shared" si="0"/>
        <v>0</v>
      </c>
      <c r="J22" s="498"/>
      <c r="K22" s="499"/>
      <c r="L22" s="500"/>
    </row>
    <row r="23" spans="1:12" s="480" customFormat="1" ht="30" x14ac:dyDescent="0.2">
      <c r="A23" s="490" t="s">
        <v>38</v>
      </c>
      <c r="B23" s="481">
        <v>302</v>
      </c>
      <c r="C23" s="482" t="s">
        <v>252</v>
      </c>
      <c r="D23" s="483"/>
      <c r="E23" s="484">
        <v>25</v>
      </c>
      <c r="F23" s="497" t="s">
        <v>64</v>
      </c>
      <c r="G23" s="485"/>
      <c r="H23" s="486"/>
      <c r="I23" s="487">
        <f t="shared" si="0"/>
        <v>0</v>
      </c>
      <c r="J23" s="498"/>
      <c r="K23" s="499"/>
      <c r="L23" s="500"/>
    </row>
    <row r="24" spans="1:12" s="480" customFormat="1" ht="45" x14ac:dyDescent="0.2">
      <c r="A24" s="490" t="s">
        <v>39</v>
      </c>
      <c r="B24" s="481">
        <v>301</v>
      </c>
      <c r="C24" s="482" t="s">
        <v>810</v>
      </c>
      <c r="D24" s="483"/>
      <c r="E24" s="484">
        <v>250</v>
      </c>
      <c r="F24" s="497" t="s">
        <v>64</v>
      </c>
      <c r="G24" s="485"/>
      <c r="H24" s="486"/>
      <c r="I24" s="487">
        <f t="shared" si="0"/>
        <v>0</v>
      </c>
      <c r="J24" s="498"/>
      <c r="K24" s="499"/>
      <c r="L24" s="500"/>
    </row>
    <row r="25" spans="1:12" s="480" customFormat="1" ht="15" x14ac:dyDescent="0.2">
      <c r="A25" s="490" t="s">
        <v>42</v>
      </c>
      <c r="B25" s="481">
        <v>317</v>
      </c>
      <c r="C25" s="482" t="s">
        <v>561</v>
      </c>
      <c r="D25" s="483"/>
      <c r="E25" s="484">
        <v>80</v>
      </c>
      <c r="F25" s="497" t="s">
        <v>64</v>
      </c>
      <c r="G25" s="485"/>
      <c r="H25" s="486"/>
      <c r="I25" s="487">
        <f t="shared" si="0"/>
        <v>0</v>
      </c>
      <c r="J25" s="498"/>
      <c r="K25" s="499"/>
      <c r="L25" s="500"/>
    </row>
    <row r="26" spans="1:12" s="480" customFormat="1" ht="30" x14ac:dyDescent="0.2">
      <c r="A26" s="490" t="s">
        <v>43</v>
      </c>
      <c r="B26" s="481">
        <v>320</v>
      </c>
      <c r="C26" s="482" t="s">
        <v>670</v>
      </c>
      <c r="D26" s="483"/>
      <c r="E26" s="484">
        <v>40</v>
      </c>
      <c r="F26" s="497" t="s">
        <v>64</v>
      </c>
      <c r="G26" s="485"/>
      <c r="H26" s="486"/>
      <c r="I26" s="487">
        <f t="shared" si="0"/>
        <v>0</v>
      </c>
      <c r="J26" s="498"/>
      <c r="K26" s="499"/>
      <c r="L26" s="500"/>
    </row>
    <row r="27" spans="1:12" s="480" customFormat="1" ht="30" x14ac:dyDescent="0.2">
      <c r="A27" s="490" t="s">
        <v>44</v>
      </c>
      <c r="B27" s="481">
        <v>320</v>
      </c>
      <c r="C27" s="482" t="s">
        <v>671</v>
      </c>
      <c r="D27" s="483"/>
      <c r="E27" s="484">
        <v>350</v>
      </c>
      <c r="F27" s="497" t="s">
        <v>64</v>
      </c>
      <c r="G27" s="485"/>
      <c r="H27" s="486"/>
      <c r="I27" s="487">
        <f t="shared" si="0"/>
        <v>0</v>
      </c>
      <c r="J27" s="498"/>
      <c r="K27" s="499"/>
      <c r="L27" s="500"/>
    </row>
    <row r="28" spans="1:12" s="480" customFormat="1" ht="30" x14ac:dyDescent="0.2">
      <c r="A28" s="490" t="s">
        <v>45</v>
      </c>
      <c r="B28" s="481">
        <v>314</v>
      </c>
      <c r="C28" s="482" t="s">
        <v>560</v>
      </c>
      <c r="D28" s="483"/>
      <c r="E28" s="484">
        <v>20</v>
      </c>
      <c r="F28" s="497" t="s">
        <v>64</v>
      </c>
      <c r="G28" s="485"/>
      <c r="H28" s="486"/>
      <c r="I28" s="487">
        <f t="shared" si="0"/>
        <v>0</v>
      </c>
      <c r="J28" s="498"/>
      <c r="K28" s="499"/>
      <c r="L28" s="500"/>
    </row>
    <row r="29" spans="1:12" s="480" customFormat="1" ht="15" x14ac:dyDescent="0.2">
      <c r="A29" s="490" t="s">
        <v>46</v>
      </c>
      <c r="B29" s="481">
        <v>318</v>
      </c>
      <c r="C29" s="482" t="s">
        <v>414</v>
      </c>
      <c r="D29" s="483"/>
      <c r="E29" s="484">
        <v>10</v>
      </c>
      <c r="F29" s="497" t="s">
        <v>64</v>
      </c>
      <c r="G29" s="485"/>
      <c r="H29" s="486"/>
      <c r="I29" s="487">
        <f t="shared" si="0"/>
        <v>0</v>
      </c>
      <c r="J29" s="498"/>
      <c r="K29" s="499"/>
      <c r="L29" s="500"/>
    </row>
    <row r="30" spans="1:12" s="480" customFormat="1" ht="15" x14ac:dyDescent="0.2">
      <c r="A30" s="490" t="s">
        <v>47</v>
      </c>
      <c r="B30" s="481">
        <v>368</v>
      </c>
      <c r="C30" s="482" t="s">
        <v>487</v>
      </c>
      <c r="D30" s="483"/>
      <c r="E30" s="484">
        <v>30</v>
      </c>
      <c r="F30" s="497" t="s">
        <v>64</v>
      </c>
      <c r="G30" s="485"/>
      <c r="H30" s="486"/>
      <c r="I30" s="487">
        <f t="shared" si="0"/>
        <v>0</v>
      </c>
      <c r="J30" s="498"/>
      <c r="K30" s="499"/>
      <c r="L30" s="500"/>
    </row>
    <row r="31" spans="1:12" s="480" customFormat="1" ht="45" x14ac:dyDescent="0.2">
      <c r="A31" s="490" t="s">
        <v>48</v>
      </c>
      <c r="B31" s="481"/>
      <c r="C31" s="482" t="s">
        <v>732</v>
      </c>
      <c r="D31" s="483"/>
      <c r="E31" s="484">
        <v>50</v>
      </c>
      <c r="F31" s="497" t="s">
        <v>64</v>
      </c>
      <c r="G31" s="485"/>
      <c r="H31" s="486"/>
      <c r="I31" s="487">
        <f t="shared" si="0"/>
        <v>0</v>
      </c>
      <c r="J31" s="712"/>
      <c r="K31" s="713"/>
      <c r="L31" s="714"/>
    </row>
    <row r="32" spans="1:12" s="480" customFormat="1" ht="30.75" thickBot="1" x14ac:dyDescent="0.25">
      <c r="A32" s="490" t="s">
        <v>49</v>
      </c>
      <c r="B32" s="481"/>
      <c r="C32" s="482" t="s">
        <v>731</v>
      </c>
      <c r="D32" s="483"/>
      <c r="E32" s="484">
        <v>10</v>
      </c>
      <c r="F32" s="497" t="s">
        <v>64</v>
      </c>
      <c r="G32" s="485"/>
      <c r="H32" s="486"/>
      <c r="I32" s="487">
        <f t="shared" si="0"/>
        <v>0</v>
      </c>
      <c r="J32" s="712"/>
      <c r="K32" s="713"/>
      <c r="L32" s="714"/>
    </row>
    <row r="33" spans="1:12" s="20" customFormat="1" ht="15.75" thickBot="1" x14ac:dyDescent="0.3">
      <c r="A33" s="77" t="s">
        <v>91</v>
      </c>
      <c r="B33" s="78"/>
      <c r="C33" s="79"/>
      <c r="D33" s="144"/>
      <c r="E33" s="80"/>
      <c r="F33" s="81"/>
      <c r="G33" s="145"/>
      <c r="H33" s="146"/>
      <c r="I33" s="165">
        <f>SUM(I16:I32)</f>
        <v>0</v>
      </c>
      <c r="J33" s="223">
        <f>SUM(J16:J32)</f>
        <v>0</v>
      </c>
      <c r="K33" s="223">
        <f>SUM(K16:K32)</f>
        <v>0</v>
      </c>
      <c r="L33" s="223">
        <f>SUM(L16:L32)</f>
        <v>0</v>
      </c>
    </row>
    <row r="34" spans="1:12" s="12" customFormat="1" ht="14.25" x14ac:dyDescent="0.2">
      <c r="B34" s="265"/>
      <c r="C34" s="59"/>
      <c r="D34" s="59"/>
      <c r="E34" s="502" t="s">
        <v>372</v>
      </c>
      <c r="F34" s="503"/>
      <c r="G34" s="504"/>
      <c r="H34" s="505"/>
      <c r="I34" s="506"/>
      <c r="J34" s="88" t="s">
        <v>590</v>
      </c>
    </row>
    <row r="35" spans="1:12" s="12" customFormat="1" ht="14.25" x14ac:dyDescent="0.2">
      <c r="B35" s="265"/>
      <c r="C35" s="59"/>
      <c r="D35" s="59"/>
      <c r="E35" s="507" t="s">
        <v>373</v>
      </c>
      <c r="F35" s="508"/>
      <c r="G35" s="509"/>
      <c r="H35" s="510"/>
      <c r="I35" s="511"/>
    </row>
    <row r="36" spans="1:12" s="12" customFormat="1" ht="15.75" thickBot="1" x14ac:dyDescent="0.3">
      <c r="B36" s="265"/>
      <c r="C36" s="59"/>
      <c r="D36" s="59"/>
      <c r="E36" s="512" t="s">
        <v>92</v>
      </c>
      <c r="F36" s="513"/>
      <c r="G36" s="514"/>
      <c r="H36" s="515"/>
      <c r="I36" s="516">
        <f>I33+I34+I35</f>
        <v>0</v>
      </c>
    </row>
    <row r="37" spans="1:12" s="12" customFormat="1" ht="14.25" x14ac:dyDescent="0.2">
      <c r="A37" s="441"/>
      <c r="B37" s="265"/>
      <c r="E37" s="265"/>
      <c r="F37" s="284"/>
      <c r="G37" s="27"/>
      <c r="H37" s="517"/>
      <c r="I37" s="518"/>
    </row>
    <row r="38" spans="1:12" s="12" customFormat="1" ht="15" x14ac:dyDescent="0.25">
      <c r="A38" s="263" t="s">
        <v>579</v>
      </c>
      <c r="B38" s="264"/>
      <c r="C38" s="263"/>
      <c r="D38" s="26"/>
      <c r="E38" s="265"/>
      <c r="F38" s="30"/>
      <c r="G38" s="28"/>
      <c r="H38" s="29"/>
      <c r="I38" s="123"/>
    </row>
    <row r="39" spans="1:12" s="12" customFormat="1" ht="14.25" x14ac:dyDescent="0.2">
      <c r="A39" s="266" t="s">
        <v>585</v>
      </c>
      <c r="B39" s="267"/>
      <c r="C39" s="266"/>
      <c r="D39" s="26"/>
      <c r="E39" s="265"/>
      <c r="F39" s="30"/>
      <c r="G39" s="28"/>
      <c r="H39" s="29"/>
      <c r="I39" s="123"/>
    </row>
    <row r="40" spans="1:12" s="12" customFormat="1" ht="14.25" x14ac:dyDescent="0.2">
      <c r="A40" s="266" t="s">
        <v>580</v>
      </c>
      <c r="B40" s="267"/>
      <c r="C40" s="266"/>
      <c r="D40" s="268"/>
      <c r="E40" s="267"/>
      <c r="F40" s="269"/>
      <c r="G40" s="270"/>
      <c r="H40" s="271"/>
      <c r="I40" s="272"/>
      <c r="J40" s="266"/>
      <c r="K40" s="266"/>
    </row>
    <row r="41" spans="1:12" s="12" customFormat="1" ht="14.25" x14ac:dyDescent="0.2">
      <c r="A41" s="266" t="s">
        <v>581</v>
      </c>
      <c r="B41" s="267"/>
      <c r="C41" s="266"/>
      <c r="D41" s="268"/>
      <c r="E41" s="267"/>
      <c r="F41" s="269"/>
      <c r="G41" s="270"/>
      <c r="H41" s="271"/>
      <c r="I41" s="272"/>
      <c r="J41" s="266"/>
      <c r="K41" s="266"/>
    </row>
    <row r="42" spans="1:12" s="12" customFormat="1" ht="14.25" x14ac:dyDescent="0.2">
      <c r="A42" s="266" t="s">
        <v>582</v>
      </c>
      <c r="B42" s="267"/>
      <c r="C42" s="266"/>
      <c r="D42" s="268"/>
      <c r="E42" s="267"/>
      <c r="F42" s="269"/>
      <c r="G42" s="270"/>
      <c r="H42" s="271"/>
      <c r="I42" s="272"/>
      <c r="J42" s="266"/>
      <c r="K42" s="266"/>
    </row>
    <row r="43" spans="1:12" s="12" customFormat="1" ht="14.25" x14ac:dyDescent="0.2">
      <c r="A43" s="266" t="s">
        <v>583</v>
      </c>
      <c r="B43" s="267"/>
      <c r="C43" s="266"/>
      <c r="D43" s="268"/>
      <c r="E43" s="267"/>
      <c r="F43" s="269"/>
      <c r="G43" s="270"/>
      <c r="H43" s="271"/>
      <c r="I43" s="272"/>
      <c r="J43" s="266"/>
      <c r="K43" s="266"/>
    </row>
    <row r="44" spans="1:12" s="581" customFormat="1" ht="14.25" x14ac:dyDescent="0.2">
      <c r="A44" s="688" t="s">
        <v>587</v>
      </c>
      <c r="B44" s="689"/>
      <c r="C44" s="688"/>
      <c r="D44" s="690"/>
      <c r="E44" s="689"/>
      <c r="F44" s="691"/>
      <c r="G44" s="692"/>
      <c r="H44" s="693"/>
      <c r="I44" s="694"/>
      <c r="J44" s="688"/>
      <c r="K44" s="688"/>
    </row>
    <row r="45" spans="1:12" s="12" customFormat="1" ht="14.25" x14ac:dyDescent="0.2">
      <c r="A45" s="274" t="s">
        <v>588</v>
      </c>
      <c r="B45" s="275"/>
      <c r="C45" s="274"/>
      <c r="D45" s="276"/>
      <c r="E45" s="275"/>
      <c r="F45" s="277"/>
      <c r="G45" s="278"/>
      <c r="H45" s="279"/>
      <c r="I45" s="280"/>
      <c r="J45" s="274"/>
      <c r="K45" s="274"/>
    </row>
    <row r="46" spans="1:12" s="12" customFormat="1" ht="14.25" x14ac:dyDescent="0.2">
      <c r="A46" s="266" t="s">
        <v>584</v>
      </c>
      <c r="B46" s="265"/>
      <c r="D46" s="282"/>
      <c r="E46" s="283"/>
      <c r="F46" s="30"/>
      <c r="G46" s="28"/>
      <c r="H46" s="29"/>
      <c r="I46" s="123"/>
    </row>
    <row r="47" spans="1:12" s="12" customFormat="1" ht="15" x14ac:dyDescent="0.25">
      <c r="A47" s="519"/>
      <c r="B47" s="265"/>
      <c r="E47" s="265"/>
      <c r="F47" s="284"/>
      <c r="G47" s="27"/>
      <c r="H47" s="517"/>
      <c r="I47" s="518"/>
    </row>
    <row r="48" spans="1:12" s="12" customFormat="1" ht="15" x14ac:dyDescent="0.25">
      <c r="A48" s="286" t="s">
        <v>93</v>
      </c>
      <c r="B48" s="265"/>
      <c r="E48" s="265"/>
      <c r="F48" s="30"/>
      <c r="G48" s="122"/>
      <c r="H48" s="141"/>
      <c r="I48" s="518"/>
    </row>
    <row r="49" spans="1:19" s="12" customFormat="1" ht="14.25" x14ac:dyDescent="0.2">
      <c r="A49" s="12" t="s">
        <v>10</v>
      </c>
      <c r="B49" s="265"/>
      <c r="E49" s="265"/>
      <c r="F49" s="30"/>
      <c r="G49" s="122"/>
      <c r="H49" s="141"/>
      <c r="I49" s="518"/>
    </row>
    <row r="50" spans="1:19" s="12" customFormat="1" ht="15" x14ac:dyDescent="0.25">
      <c r="A50" s="12" t="s">
        <v>604</v>
      </c>
      <c r="B50" s="265"/>
      <c r="E50" s="265"/>
      <c r="F50" s="30"/>
      <c r="G50" s="122"/>
      <c r="H50" s="141"/>
      <c r="I50" s="518"/>
    </row>
    <row r="51" spans="1:19" s="12" customFormat="1" ht="14.25" x14ac:dyDescent="0.2">
      <c r="A51" s="12" t="s">
        <v>114</v>
      </c>
      <c r="B51" s="265"/>
      <c r="E51" s="265"/>
      <c r="F51" s="30"/>
      <c r="G51" s="122"/>
      <c r="H51" s="141"/>
      <c r="I51" s="518"/>
    </row>
    <row r="52" spans="1:19" s="12" customFormat="1" ht="14.25" x14ac:dyDescent="0.2">
      <c r="A52" s="12" t="s">
        <v>115</v>
      </c>
      <c r="B52" s="265"/>
      <c r="E52" s="265"/>
      <c r="F52" s="30"/>
      <c r="G52" s="122"/>
      <c r="H52" s="141"/>
      <c r="I52" s="518"/>
    </row>
    <row r="53" spans="1:19" s="12" customFormat="1" ht="14.25" x14ac:dyDescent="0.2">
      <c r="B53" s="265"/>
      <c r="E53" s="265"/>
      <c r="F53" s="30"/>
      <c r="G53" s="122"/>
      <c r="H53" s="141"/>
      <c r="I53" s="123"/>
    </row>
    <row r="54" spans="1:19" s="12" customFormat="1" ht="14.25" x14ac:dyDescent="0.2">
      <c r="A54" s="12" t="s">
        <v>116</v>
      </c>
      <c r="B54" s="265"/>
      <c r="E54" s="265"/>
      <c r="F54" s="30"/>
      <c r="G54" s="122"/>
      <c r="H54" s="141"/>
      <c r="I54" s="123"/>
    </row>
    <row r="55" spans="1:19" s="12" customFormat="1" ht="14.25" x14ac:dyDescent="0.2">
      <c r="B55" s="265"/>
      <c r="E55" s="265"/>
      <c r="F55" s="30"/>
      <c r="G55" s="122"/>
      <c r="H55" s="141"/>
      <c r="I55" s="123"/>
    </row>
    <row r="56" spans="1:19" s="12" customFormat="1" ht="15" x14ac:dyDescent="0.25">
      <c r="A56" s="12" t="s">
        <v>605</v>
      </c>
      <c r="B56" s="265"/>
      <c r="E56" s="265"/>
      <c r="F56" s="30"/>
      <c r="G56" s="122"/>
      <c r="H56" s="141"/>
      <c r="I56" s="123"/>
    </row>
    <row r="57" spans="1:19" s="12" customFormat="1" ht="14.25" x14ac:dyDescent="0.2">
      <c r="B57" s="265"/>
      <c r="E57" s="265"/>
      <c r="F57" s="30"/>
      <c r="G57" s="122"/>
      <c r="H57" s="141"/>
      <c r="I57" s="123"/>
    </row>
    <row r="58" spans="1:19" s="12" customFormat="1" ht="14.25" x14ac:dyDescent="0.2">
      <c r="B58" s="265"/>
      <c r="E58" s="265"/>
      <c r="F58" s="30"/>
      <c r="G58" s="122"/>
      <c r="H58" s="141"/>
      <c r="I58" s="123"/>
    </row>
    <row r="59" spans="1:19" s="12" customFormat="1" ht="14.25" x14ac:dyDescent="0.2">
      <c r="B59" s="265"/>
      <c r="E59" s="265"/>
      <c r="F59" s="30"/>
      <c r="G59" s="122"/>
      <c r="H59" s="141"/>
      <c r="I59" s="285"/>
    </row>
    <row r="60" spans="1:19" s="12" customFormat="1" ht="14.25" x14ac:dyDescent="0.2">
      <c r="A60" s="16" t="s">
        <v>255</v>
      </c>
      <c r="B60" s="265"/>
      <c r="C60" s="288"/>
      <c r="D60" s="314" t="s">
        <v>96</v>
      </c>
      <c r="E60" s="30"/>
      <c r="F60" s="122" t="s">
        <v>97</v>
      </c>
      <c r="G60" s="122"/>
      <c r="H60" s="141"/>
      <c r="I60" s="123"/>
    </row>
    <row r="61" spans="1:19" s="12" customFormat="1" ht="27.75" customHeight="1" thickBot="1" x14ac:dyDescent="0.3">
      <c r="A61" s="520"/>
      <c r="B61" s="521"/>
      <c r="C61" s="522"/>
      <c r="D61" s="293"/>
      <c r="E61" s="316"/>
      <c r="F61" s="523"/>
      <c r="G61" s="524"/>
      <c r="H61" s="525"/>
      <c r="I61" s="709"/>
      <c r="J61" s="59"/>
      <c r="K61" s="59"/>
      <c r="L61" s="59"/>
      <c r="M61" s="59"/>
      <c r="N61" s="59"/>
      <c r="O61" s="59"/>
      <c r="P61" s="59"/>
      <c r="Q61" s="59"/>
      <c r="R61" s="59"/>
      <c r="S61" s="59"/>
    </row>
  </sheetData>
  <sheetProtection password="CF35" sheet="1" objects="1" scenarios="1" formatCells="0"/>
  <pageMargins left="0.51181102362204722" right="0.51181102362204722" top="0.55118110236220474" bottom="0.55118110236220474" header="0.31496062992125984" footer="0.31496062992125984"/>
  <pageSetup paperSize="9" scale="85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workbookViewId="0">
      <pane xSplit="3" ySplit="15" topLeftCell="D34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9.140625" style="10" customWidth="1"/>
    <col min="4" max="4" width="19.42578125" style="10" customWidth="1"/>
    <col min="5" max="5" width="9.28515625" style="68" customWidth="1"/>
    <col min="6" max="6" width="7.7109375" style="69" customWidth="1"/>
    <col min="7" max="7" width="11.85546875" style="119" customWidth="1"/>
    <col min="8" max="8" width="10.42578125" style="138" customWidth="1"/>
    <col min="9" max="9" width="14.28515625" style="51" customWidth="1"/>
    <col min="10" max="12" width="9.28515625" style="10" customWidth="1"/>
    <col min="13" max="16384" width="9.140625" style="10"/>
  </cols>
  <sheetData>
    <row r="1" spans="1:12" x14ac:dyDescent="0.2">
      <c r="A1" s="10" t="s">
        <v>103</v>
      </c>
    </row>
    <row r="3" spans="1:12" s="12" customFormat="1" ht="15" x14ac:dyDescent="0.25">
      <c r="A3" s="86" t="s">
        <v>102</v>
      </c>
      <c r="B3" s="25"/>
      <c r="E3" s="25"/>
      <c r="F3" s="27"/>
      <c r="G3" s="139" t="s">
        <v>110</v>
      </c>
      <c r="H3" s="140" t="s">
        <v>111</v>
      </c>
      <c r="I3" s="52"/>
    </row>
    <row r="4" spans="1:12" s="12" customFormat="1" ht="15" x14ac:dyDescent="0.25">
      <c r="A4" s="86" t="s">
        <v>493</v>
      </c>
      <c r="B4" s="25"/>
      <c r="E4" s="25"/>
      <c r="F4" s="27" t="s">
        <v>27</v>
      </c>
      <c r="G4" s="122"/>
      <c r="H4" s="141"/>
      <c r="I4" s="52"/>
    </row>
    <row r="5" spans="1:12" s="12" customFormat="1" ht="15" x14ac:dyDescent="0.25">
      <c r="A5" s="86" t="s">
        <v>122</v>
      </c>
      <c r="B5" s="25"/>
      <c r="E5" s="25"/>
      <c r="F5" s="30"/>
      <c r="G5" s="122"/>
      <c r="H5" s="141"/>
      <c r="I5" s="52"/>
    </row>
    <row r="6" spans="1:12" ht="15" x14ac:dyDescent="0.25">
      <c r="A6" s="70"/>
      <c r="B6" s="11"/>
      <c r="D6" s="185"/>
      <c r="E6" s="71"/>
      <c r="I6" s="53"/>
    </row>
    <row r="7" spans="1:12" ht="15.75" x14ac:dyDescent="0.25">
      <c r="A7" s="197" t="s">
        <v>104</v>
      </c>
      <c r="B7" s="198"/>
      <c r="C7" s="197"/>
      <c r="D7" s="70"/>
      <c r="G7" s="411" t="s">
        <v>305</v>
      </c>
      <c r="H7" s="412">
        <v>7</v>
      </c>
      <c r="I7" s="406"/>
    </row>
    <row r="8" spans="1:12" s="128" customFormat="1" ht="15.75" x14ac:dyDescent="0.25">
      <c r="A8" s="199"/>
      <c r="B8" s="200"/>
      <c r="C8" s="199"/>
      <c r="D8" s="124"/>
      <c r="E8" s="125"/>
      <c r="F8" s="49"/>
      <c r="G8" s="413" t="s">
        <v>575</v>
      </c>
      <c r="H8" s="414"/>
      <c r="I8" s="407"/>
    </row>
    <row r="9" spans="1:12" s="34" customFormat="1" ht="15.75" x14ac:dyDescent="0.25">
      <c r="A9" s="260"/>
      <c r="B9" s="261"/>
      <c r="C9" s="260"/>
      <c r="D9" s="124"/>
      <c r="E9" s="125"/>
      <c r="F9" s="126"/>
      <c r="G9" s="31" t="s">
        <v>611</v>
      </c>
      <c r="H9" s="127"/>
      <c r="I9" s="127"/>
      <c r="J9" s="297"/>
      <c r="K9" s="297"/>
      <c r="L9" s="297"/>
    </row>
    <row r="10" spans="1:12" s="34" customFormat="1" ht="15.75" x14ac:dyDescent="0.25">
      <c r="A10" s="260"/>
      <c r="B10" s="261"/>
      <c r="C10" s="260"/>
      <c r="D10" s="124"/>
      <c r="E10" s="125"/>
      <c r="F10" s="126"/>
      <c r="G10" s="31"/>
      <c r="H10" s="127"/>
      <c r="I10" s="127"/>
      <c r="J10" s="297"/>
      <c r="K10" s="297"/>
      <c r="L10" s="297"/>
    </row>
    <row r="11" spans="1:12" s="177" customFormat="1" ht="15" x14ac:dyDescent="0.25">
      <c r="A11" s="21"/>
      <c r="B11" s="22"/>
      <c r="C11" s="176"/>
      <c r="D11" s="298"/>
      <c r="E11" s="299"/>
      <c r="F11" s="300"/>
      <c r="G11" s="301"/>
      <c r="H11" s="129"/>
      <c r="I11" s="302"/>
      <c r="J11" s="303"/>
      <c r="K11" s="303"/>
      <c r="L11" s="303"/>
    </row>
    <row r="12" spans="1:12" s="33" customFormat="1" ht="15" x14ac:dyDescent="0.25">
      <c r="A12" s="201" t="s">
        <v>501</v>
      </c>
      <c r="B12" s="202"/>
      <c r="C12" s="203"/>
      <c r="D12" s="178" t="s">
        <v>371</v>
      </c>
      <c r="E12" s="257" t="s">
        <v>800</v>
      </c>
      <c r="F12" s="204"/>
      <c r="G12" s="205"/>
      <c r="H12" s="54"/>
      <c r="I12" s="54"/>
      <c r="J12" s="217"/>
      <c r="K12" s="218"/>
      <c r="L12" s="218"/>
    </row>
    <row r="13" spans="1:12" ht="18.75" thickBot="1" x14ac:dyDescent="0.3">
      <c r="A13" s="17"/>
      <c r="B13" s="10"/>
      <c r="C13" s="16"/>
      <c r="E13" s="72"/>
      <c r="F13" s="73"/>
      <c r="G13" s="131"/>
      <c r="H13" s="143"/>
      <c r="I13" s="53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5" t="s">
        <v>484</v>
      </c>
      <c r="E14" s="36" t="s">
        <v>105</v>
      </c>
      <c r="F14" s="36" t="s">
        <v>30</v>
      </c>
      <c r="G14" s="36" t="s">
        <v>106</v>
      </c>
      <c r="H14" s="46" t="s">
        <v>107</v>
      </c>
      <c r="I14" s="55" t="s">
        <v>308</v>
      </c>
      <c r="J14" s="193" t="s">
        <v>597</v>
      </c>
      <c r="K14" s="194" t="s">
        <v>596</v>
      </c>
      <c r="L14" s="192" t="s">
        <v>595</v>
      </c>
    </row>
    <row r="15" spans="1:12" s="19" customFormat="1" ht="12.75" customHeight="1" thickBot="1" x14ac:dyDescent="0.25">
      <c r="A15" s="74" t="s">
        <v>31</v>
      </c>
      <c r="B15" s="75" t="s">
        <v>32</v>
      </c>
      <c r="C15" s="75" t="s">
        <v>33</v>
      </c>
      <c r="D15" s="75" t="s">
        <v>34</v>
      </c>
      <c r="E15" s="75" t="s">
        <v>35</v>
      </c>
      <c r="F15" s="75" t="s">
        <v>36</v>
      </c>
      <c r="G15" s="75" t="s">
        <v>37</v>
      </c>
      <c r="H15" s="75" t="s">
        <v>38</v>
      </c>
      <c r="I15" s="76" t="s">
        <v>317</v>
      </c>
      <c r="J15" s="195" t="s">
        <v>42</v>
      </c>
      <c r="K15" s="196" t="s">
        <v>43</v>
      </c>
      <c r="L15" s="173" t="s">
        <v>44</v>
      </c>
    </row>
    <row r="16" spans="1:12" s="33" customFormat="1" ht="15" x14ac:dyDescent="0.2">
      <c r="A16" s="459"/>
      <c r="B16" s="448"/>
      <c r="C16" s="449" t="s">
        <v>253</v>
      </c>
      <c r="D16" s="450"/>
      <c r="E16" s="451"/>
      <c r="F16" s="452"/>
      <c r="G16" s="453"/>
      <c r="H16" s="552"/>
      <c r="I16" s="553"/>
      <c r="J16" s="554"/>
      <c r="K16" s="555"/>
      <c r="L16" s="556"/>
    </row>
    <row r="17" spans="1:12" s="33" customFormat="1" ht="14.25" x14ac:dyDescent="0.2">
      <c r="A17" s="459" t="s">
        <v>31</v>
      </c>
      <c r="B17" s="460">
        <v>316</v>
      </c>
      <c r="C17" s="461" t="s">
        <v>562</v>
      </c>
      <c r="D17" s="462"/>
      <c r="E17" s="463">
        <v>5</v>
      </c>
      <c r="F17" s="464" t="s">
        <v>64</v>
      </c>
      <c r="G17" s="465"/>
      <c r="H17" s="477"/>
      <c r="I17" s="557">
        <f t="shared" ref="I17:I24" si="0">+E17*G17</f>
        <v>0</v>
      </c>
      <c r="J17" s="331"/>
      <c r="K17" s="243"/>
      <c r="L17" s="332"/>
    </row>
    <row r="18" spans="1:12" s="33" customFormat="1" ht="14.25" x14ac:dyDescent="0.2">
      <c r="A18" s="459" t="s">
        <v>32</v>
      </c>
      <c r="B18" s="460">
        <v>316</v>
      </c>
      <c r="C18" s="461" t="s">
        <v>168</v>
      </c>
      <c r="D18" s="462"/>
      <c r="E18" s="463">
        <v>5</v>
      </c>
      <c r="F18" s="464" t="s">
        <v>64</v>
      </c>
      <c r="G18" s="465"/>
      <c r="H18" s="477"/>
      <c r="I18" s="557">
        <f>+E18*G18</f>
        <v>0</v>
      </c>
      <c r="J18" s="331"/>
      <c r="K18" s="243"/>
      <c r="L18" s="332"/>
    </row>
    <row r="19" spans="1:12" s="33" customFormat="1" ht="14.25" x14ac:dyDescent="0.2">
      <c r="A19" s="459" t="s">
        <v>33</v>
      </c>
      <c r="B19" s="460">
        <v>216</v>
      </c>
      <c r="C19" s="461" t="s">
        <v>811</v>
      </c>
      <c r="D19" s="462"/>
      <c r="E19" s="463">
        <v>40</v>
      </c>
      <c r="F19" s="464" t="s">
        <v>64</v>
      </c>
      <c r="G19" s="465"/>
      <c r="H19" s="477"/>
      <c r="I19" s="557">
        <f t="shared" si="0"/>
        <v>0</v>
      </c>
      <c r="J19" s="331"/>
      <c r="K19" s="243"/>
      <c r="L19" s="332"/>
    </row>
    <row r="20" spans="1:12" s="33" customFormat="1" ht="14.25" x14ac:dyDescent="0.2">
      <c r="A20" s="459" t="s">
        <v>34</v>
      </c>
      <c r="B20" s="460">
        <v>306</v>
      </c>
      <c r="C20" s="461" t="s">
        <v>254</v>
      </c>
      <c r="D20" s="462"/>
      <c r="E20" s="463">
        <v>5</v>
      </c>
      <c r="F20" s="464" t="s">
        <v>64</v>
      </c>
      <c r="G20" s="465"/>
      <c r="H20" s="477"/>
      <c r="I20" s="557">
        <f t="shared" si="0"/>
        <v>0</v>
      </c>
      <c r="J20" s="331"/>
      <c r="K20" s="243"/>
      <c r="L20" s="332"/>
    </row>
    <row r="21" spans="1:12" s="33" customFormat="1" ht="28.5" x14ac:dyDescent="0.2">
      <c r="A21" s="459" t="s">
        <v>35</v>
      </c>
      <c r="B21" s="460">
        <v>315</v>
      </c>
      <c r="C21" s="461" t="s">
        <v>727</v>
      </c>
      <c r="D21" s="462"/>
      <c r="E21" s="463">
        <v>50</v>
      </c>
      <c r="F21" s="464" t="s">
        <v>64</v>
      </c>
      <c r="G21" s="465"/>
      <c r="H21" s="477"/>
      <c r="I21" s="557">
        <f t="shared" si="0"/>
        <v>0</v>
      </c>
      <c r="J21" s="331"/>
      <c r="K21" s="243"/>
      <c r="L21" s="332"/>
    </row>
    <row r="22" spans="1:12" s="33" customFormat="1" ht="14.25" x14ac:dyDescent="0.2">
      <c r="A22" s="459" t="s">
        <v>36</v>
      </c>
      <c r="B22" s="460">
        <v>323</v>
      </c>
      <c r="C22" s="461" t="s">
        <v>169</v>
      </c>
      <c r="D22" s="462"/>
      <c r="E22" s="463">
        <v>10</v>
      </c>
      <c r="F22" s="464" t="s">
        <v>64</v>
      </c>
      <c r="G22" s="465"/>
      <c r="H22" s="477"/>
      <c r="I22" s="557">
        <f t="shared" si="0"/>
        <v>0</v>
      </c>
      <c r="J22" s="331"/>
      <c r="K22" s="243"/>
      <c r="L22" s="332"/>
    </row>
    <row r="23" spans="1:12" s="33" customFormat="1" ht="14.25" x14ac:dyDescent="0.2">
      <c r="A23" s="459" t="s">
        <v>37</v>
      </c>
      <c r="B23" s="460">
        <v>323</v>
      </c>
      <c r="C23" s="461" t="s">
        <v>564</v>
      </c>
      <c r="D23" s="462"/>
      <c r="E23" s="463">
        <v>10</v>
      </c>
      <c r="F23" s="464" t="s">
        <v>64</v>
      </c>
      <c r="G23" s="465"/>
      <c r="H23" s="477"/>
      <c r="I23" s="557">
        <f t="shared" si="0"/>
        <v>0</v>
      </c>
      <c r="J23" s="331"/>
      <c r="K23" s="243"/>
      <c r="L23" s="332"/>
    </row>
    <row r="24" spans="1:12" s="33" customFormat="1" ht="28.5" x14ac:dyDescent="0.2">
      <c r="A24" s="459" t="s">
        <v>38</v>
      </c>
      <c r="B24" s="460"/>
      <c r="C24" s="461" t="s">
        <v>798</v>
      </c>
      <c r="D24" s="462"/>
      <c r="E24" s="463">
        <v>50</v>
      </c>
      <c r="F24" s="464" t="s">
        <v>64</v>
      </c>
      <c r="G24" s="465"/>
      <c r="H24" s="477"/>
      <c r="I24" s="557">
        <f t="shared" si="0"/>
        <v>0</v>
      </c>
      <c r="J24" s="756"/>
      <c r="K24" s="757"/>
      <c r="L24" s="758"/>
    </row>
    <row r="25" spans="1:12" s="33" customFormat="1" ht="15" x14ac:dyDescent="0.2">
      <c r="A25" s="459"/>
      <c r="B25" s="448"/>
      <c r="C25" s="449" t="s">
        <v>488</v>
      </c>
      <c r="D25" s="450"/>
      <c r="E25" s="451"/>
      <c r="F25" s="452"/>
      <c r="G25" s="453"/>
      <c r="H25" s="552"/>
      <c r="I25" s="553"/>
      <c r="J25" s="558"/>
      <c r="K25" s="559"/>
      <c r="L25" s="560"/>
    </row>
    <row r="26" spans="1:12" s="33" customFormat="1" ht="28.5" x14ac:dyDescent="0.2">
      <c r="A26" s="459" t="s">
        <v>39</v>
      </c>
      <c r="B26" s="460">
        <v>216</v>
      </c>
      <c r="C26" s="461" t="s">
        <v>728</v>
      </c>
      <c r="D26" s="462"/>
      <c r="E26" s="463">
        <v>30</v>
      </c>
      <c r="F26" s="464" t="s">
        <v>64</v>
      </c>
      <c r="G26" s="465"/>
      <c r="H26" s="477"/>
      <c r="I26" s="557">
        <f>+E26*G26</f>
        <v>0</v>
      </c>
      <c r="J26" s="331"/>
      <c r="K26" s="243"/>
      <c r="L26" s="332"/>
    </row>
    <row r="27" spans="1:12" s="33" customFormat="1" ht="14.25" x14ac:dyDescent="0.2">
      <c r="A27" s="459" t="s">
        <v>42</v>
      </c>
      <c r="B27" s="460">
        <v>316</v>
      </c>
      <c r="C27" s="461" t="s">
        <v>563</v>
      </c>
      <c r="D27" s="462"/>
      <c r="E27" s="463">
        <v>5</v>
      </c>
      <c r="F27" s="464" t="s">
        <v>64</v>
      </c>
      <c r="G27" s="465"/>
      <c r="H27" s="477"/>
      <c r="I27" s="557">
        <f>+E27*G27</f>
        <v>0</v>
      </c>
      <c r="J27" s="331"/>
      <c r="K27" s="243"/>
      <c r="L27" s="332"/>
    </row>
    <row r="28" spans="1:12" s="33" customFormat="1" ht="14.25" x14ac:dyDescent="0.2">
      <c r="A28" s="459" t="s">
        <v>43</v>
      </c>
      <c r="B28" s="460">
        <v>315</v>
      </c>
      <c r="C28" s="472" t="s">
        <v>565</v>
      </c>
      <c r="D28" s="462"/>
      <c r="E28" s="463">
        <v>30</v>
      </c>
      <c r="F28" s="464" t="s">
        <v>64</v>
      </c>
      <c r="G28" s="465"/>
      <c r="H28" s="477"/>
      <c r="I28" s="557">
        <f>+E28*G28</f>
        <v>0</v>
      </c>
      <c r="J28" s="331"/>
      <c r="K28" s="243"/>
      <c r="L28" s="332"/>
    </row>
    <row r="29" spans="1:12" s="33" customFormat="1" ht="29.25" thickBot="1" x14ac:dyDescent="0.25">
      <c r="A29" s="459" t="s">
        <v>44</v>
      </c>
      <c r="B29" s="460">
        <v>311</v>
      </c>
      <c r="C29" s="561" t="s">
        <v>566</v>
      </c>
      <c r="D29" s="462"/>
      <c r="E29" s="463">
        <v>20</v>
      </c>
      <c r="F29" s="464" t="s">
        <v>64</v>
      </c>
      <c r="G29" s="465"/>
      <c r="H29" s="477"/>
      <c r="I29" s="557">
        <f>+E29*G29</f>
        <v>0</v>
      </c>
      <c r="J29" s="344"/>
      <c r="K29" s="345"/>
      <c r="L29" s="346"/>
    </row>
    <row r="30" spans="1:12" s="20" customFormat="1" ht="15.75" thickBot="1" x14ac:dyDescent="0.3">
      <c r="A30" s="77" t="s">
        <v>91</v>
      </c>
      <c r="B30" s="78"/>
      <c r="C30" s="79"/>
      <c r="D30" s="144"/>
      <c r="E30" s="80"/>
      <c r="F30" s="81"/>
      <c r="G30" s="145"/>
      <c r="H30" s="146"/>
      <c r="I30" s="165">
        <f>SUM(I16:I29)</f>
        <v>0</v>
      </c>
      <c r="J30" s="223">
        <f>SUM(J16:J29)</f>
        <v>0</v>
      </c>
      <c r="K30" s="223">
        <f>SUM(K16:K29)</f>
        <v>0</v>
      </c>
      <c r="L30" s="223">
        <f>SUM(L16:L29)</f>
        <v>0</v>
      </c>
    </row>
    <row r="31" spans="1:12" s="12" customFormat="1" ht="14.25" x14ac:dyDescent="0.2">
      <c r="B31" s="265"/>
      <c r="C31" s="59"/>
      <c r="D31" s="59"/>
      <c r="E31" s="502" t="s">
        <v>372</v>
      </c>
      <c r="F31" s="503"/>
      <c r="G31" s="504"/>
      <c r="H31" s="505"/>
      <c r="I31" s="506"/>
      <c r="J31" s="88" t="s">
        <v>590</v>
      </c>
    </row>
    <row r="32" spans="1:12" s="12" customFormat="1" ht="14.25" x14ac:dyDescent="0.2">
      <c r="B32" s="265"/>
      <c r="C32" s="59"/>
      <c r="D32" s="59"/>
      <c r="E32" s="507" t="s">
        <v>373</v>
      </c>
      <c r="F32" s="508"/>
      <c r="G32" s="509"/>
      <c r="H32" s="510"/>
      <c r="I32" s="511"/>
    </row>
    <row r="33" spans="1:11" s="12" customFormat="1" ht="15.75" thickBot="1" x14ac:dyDescent="0.3">
      <c r="B33" s="265"/>
      <c r="C33" s="59"/>
      <c r="D33" s="59"/>
      <c r="E33" s="512" t="s">
        <v>92</v>
      </c>
      <c r="F33" s="513"/>
      <c r="G33" s="514"/>
      <c r="H33" s="515"/>
      <c r="I33" s="516">
        <f>I30+I31+I32</f>
        <v>0</v>
      </c>
    </row>
    <row r="34" spans="1:11" s="12" customFormat="1" ht="14.25" x14ac:dyDescent="0.2">
      <c r="A34" s="441"/>
      <c r="B34" s="265"/>
      <c r="E34" s="265"/>
      <c r="F34" s="284"/>
      <c r="G34" s="27"/>
      <c r="H34" s="517"/>
      <c r="I34" s="518"/>
    </row>
    <row r="35" spans="1:11" s="12" customFormat="1" ht="14.25" x14ac:dyDescent="0.2">
      <c r="A35" s="441"/>
      <c r="B35" s="265"/>
      <c r="E35" s="265"/>
      <c r="F35" s="284"/>
      <c r="G35" s="27"/>
      <c r="H35" s="517"/>
      <c r="I35" s="518"/>
    </row>
    <row r="36" spans="1:11" s="12" customFormat="1" ht="14.25" x14ac:dyDescent="0.2">
      <c r="A36" s="441"/>
      <c r="B36" s="265"/>
      <c r="E36" s="265"/>
      <c r="F36" s="284"/>
      <c r="G36" s="27"/>
      <c r="H36" s="517"/>
      <c r="I36" s="518"/>
    </row>
    <row r="37" spans="1:11" s="12" customFormat="1" ht="15" x14ac:dyDescent="0.25">
      <c r="A37" s="263" t="s">
        <v>579</v>
      </c>
      <c r="B37" s="264"/>
      <c r="C37" s="263"/>
      <c r="D37" s="26"/>
      <c r="E37" s="265"/>
      <c r="F37" s="30"/>
      <c r="G37" s="28"/>
      <c r="H37" s="29"/>
      <c r="I37" s="123"/>
    </row>
    <row r="38" spans="1:11" s="12" customFormat="1" ht="14.25" x14ac:dyDescent="0.2">
      <c r="A38" s="266" t="s">
        <v>585</v>
      </c>
      <c r="B38" s="267"/>
      <c r="C38" s="266"/>
      <c r="D38" s="26"/>
      <c r="E38" s="265"/>
      <c r="F38" s="30"/>
      <c r="G38" s="28"/>
      <c r="H38" s="29"/>
      <c r="I38" s="123"/>
    </row>
    <row r="39" spans="1:11" s="12" customFormat="1" ht="14.25" x14ac:dyDescent="0.2">
      <c r="A39" s="266" t="s">
        <v>580</v>
      </c>
      <c r="B39" s="267"/>
      <c r="C39" s="266"/>
      <c r="D39" s="268"/>
      <c r="E39" s="267"/>
      <c r="F39" s="269"/>
      <c r="G39" s="270"/>
      <c r="H39" s="271"/>
      <c r="I39" s="272"/>
      <c r="J39" s="266"/>
      <c r="K39" s="266"/>
    </row>
    <row r="40" spans="1:11" s="12" customFormat="1" ht="14.25" x14ac:dyDescent="0.2">
      <c r="A40" s="266" t="s">
        <v>581</v>
      </c>
      <c r="B40" s="267"/>
      <c r="C40" s="266"/>
      <c r="D40" s="268"/>
      <c r="E40" s="267"/>
      <c r="F40" s="269"/>
      <c r="G40" s="270"/>
      <c r="H40" s="271"/>
      <c r="I40" s="272"/>
      <c r="J40" s="266"/>
      <c r="K40" s="266"/>
    </row>
    <row r="41" spans="1:11" s="12" customFormat="1" ht="14.25" x14ac:dyDescent="0.2">
      <c r="A41" s="266" t="s">
        <v>718</v>
      </c>
      <c r="B41" s="267"/>
      <c r="C41" s="266"/>
      <c r="D41" s="268"/>
      <c r="E41" s="267"/>
      <c r="F41" s="269"/>
      <c r="G41" s="270"/>
      <c r="H41" s="271"/>
      <c r="I41" s="272"/>
      <c r="J41" s="266"/>
      <c r="K41" s="266"/>
    </row>
    <row r="42" spans="1:11" s="12" customFormat="1" ht="14.25" x14ac:dyDescent="0.2">
      <c r="A42" s="266" t="s">
        <v>583</v>
      </c>
      <c r="B42" s="267"/>
      <c r="C42" s="266"/>
      <c r="D42" s="268"/>
      <c r="E42" s="267"/>
      <c r="F42" s="269"/>
      <c r="G42" s="270"/>
      <c r="H42" s="271"/>
      <c r="I42" s="272"/>
      <c r="J42" s="266"/>
      <c r="K42" s="266"/>
    </row>
    <row r="43" spans="1:11" s="12" customFormat="1" ht="14.25" x14ac:dyDescent="0.2">
      <c r="A43" s="688" t="s">
        <v>587</v>
      </c>
      <c r="B43" s="275"/>
      <c r="C43" s="274"/>
      <c r="D43" s="276"/>
      <c r="E43" s="275"/>
      <c r="F43" s="277"/>
      <c r="G43" s="278"/>
      <c r="H43" s="279"/>
      <c r="I43" s="280"/>
      <c r="J43" s="274"/>
      <c r="K43" s="274"/>
    </row>
    <row r="44" spans="1:11" s="12" customFormat="1" ht="14.25" x14ac:dyDescent="0.2">
      <c r="A44" s="274" t="s">
        <v>588</v>
      </c>
      <c r="B44" s="275"/>
      <c r="C44" s="274"/>
      <c r="D44" s="276"/>
      <c r="E44" s="275"/>
      <c r="F44" s="277"/>
      <c r="G44" s="278"/>
      <c r="H44" s="279"/>
      <c r="I44" s="280"/>
      <c r="J44" s="274"/>
      <c r="K44" s="274"/>
    </row>
    <row r="45" spans="1:11" s="12" customFormat="1" ht="14.25" x14ac:dyDescent="0.2">
      <c r="A45" s="266" t="s">
        <v>584</v>
      </c>
      <c r="B45" s="265"/>
      <c r="D45" s="282"/>
      <c r="E45" s="283"/>
      <c r="F45" s="30"/>
      <c r="G45" s="28"/>
      <c r="H45" s="29"/>
      <c r="I45" s="123"/>
    </row>
    <row r="46" spans="1:11" s="12" customFormat="1" ht="15" x14ac:dyDescent="0.25">
      <c r="A46" s="519"/>
      <c r="B46" s="265"/>
      <c r="E46" s="265"/>
      <c r="F46" s="284"/>
      <c r="G46" s="27"/>
      <c r="H46" s="517"/>
      <c r="I46" s="518"/>
    </row>
    <row r="47" spans="1:11" s="12" customFormat="1" ht="15" x14ac:dyDescent="0.25">
      <c r="A47" s="286" t="s">
        <v>93</v>
      </c>
      <c r="B47" s="265"/>
      <c r="E47" s="265"/>
      <c r="F47" s="30"/>
      <c r="G47" s="122"/>
      <c r="H47" s="141"/>
      <c r="I47" s="518"/>
    </row>
    <row r="48" spans="1:11" s="12" customFormat="1" ht="14.25" x14ac:dyDescent="0.2">
      <c r="A48" s="12" t="s">
        <v>10</v>
      </c>
      <c r="B48" s="265"/>
      <c r="E48" s="265"/>
      <c r="F48" s="30"/>
      <c r="G48" s="122"/>
      <c r="H48" s="141"/>
      <c r="I48" s="518"/>
    </row>
    <row r="49" spans="1:19" s="12" customFormat="1" ht="15" x14ac:dyDescent="0.25">
      <c r="A49" s="12" t="s">
        <v>604</v>
      </c>
      <c r="B49" s="265"/>
      <c r="E49" s="265"/>
      <c r="F49" s="30"/>
      <c r="G49" s="122"/>
      <c r="H49" s="141"/>
      <c r="I49" s="518"/>
    </row>
    <row r="50" spans="1:19" s="12" customFormat="1" ht="14.25" x14ac:dyDescent="0.2">
      <c r="A50" s="12" t="s">
        <v>114</v>
      </c>
      <c r="B50" s="265"/>
      <c r="E50" s="265"/>
      <c r="F50" s="30"/>
      <c r="G50" s="122"/>
      <c r="H50" s="141"/>
      <c r="I50" s="518"/>
    </row>
    <row r="51" spans="1:19" s="12" customFormat="1" ht="14.25" x14ac:dyDescent="0.2">
      <c r="A51" s="12" t="s">
        <v>115</v>
      </c>
      <c r="B51" s="265"/>
      <c r="E51" s="265"/>
      <c r="F51" s="30"/>
      <c r="G51" s="122"/>
      <c r="H51" s="141"/>
      <c r="I51" s="518"/>
    </row>
    <row r="52" spans="1:19" s="12" customFormat="1" ht="14.25" x14ac:dyDescent="0.2">
      <c r="B52" s="265"/>
      <c r="E52" s="265"/>
      <c r="F52" s="30"/>
      <c r="G52" s="122"/>
      <c r="H52" s="141"/>
      <c r="I52" s="123"/>
    </row>
    <row r="53" spans="1:19" s="12" customFormat="1" ht="14.25" x14ac:dyDescent="0.2">
      <c r="A53" s="12" t="s">
        <v>116</v>
      </c>
      <c r="B53" s="265"/>
      <c r="E53" s="265"/>
      <c r="F53" s="30"/>
      <c r="G53" s="122"/>
      <c r="H53" s="141"/>
      <c r="I53" s="123"/>
    </row>
    <row r="54" spans="1:19" s="12" customFormat="1" ht="14.25" x14ac:dyDescent="0.2">
      <c r="B54" s="265"/>
      <c r="E54" s="265"/>
      <c r="F54" s="30"/>
      <c r="G54" s="122"/>
      <c r="H54" s="141"/>
      <c r="I54" s="123"/>
    </row>
    <row r="55" spans="1:19" s="12" customFormat="1" ht="15" x14ac:dyDescent="0.25">
      <c r="A55" s="12" t="s">
        <v>605</v>
      </c>
      <c r="B55" s="265"/>
      <c r="E55" s="265"/>
      <c r="F55" s="30"/>
      <c r="G55" s="122"/>
      <c r="H55" s="141"/>
      <c r="I55" s="123"/>
    </row>
    <row r="56" spans="1:19" s="12" customFormat="1" ht="14.25" x14ac:dyDescent="0.2">
      <c r="B56" s="265"/>
      <c r="E56" s="265"/>
      <c r="F56" s="30"/>
      <c r="G56" s="122"/>
      <c r="H56" s="141"/>
      <c r="I56" s="123"/>
    </row>
    <row r="57" spans="1:19" s="12" customFormat="1" ht="14.25" x14ac:dyDescent="0.2">
      <c r="B57" s="265"/>
      <c r="E57" s="265"/>
      <c r="F57" s="30"/>
      <c r="G57" s="122"/>
      <c r="H57" s="141"/>
      <c r="I57" s="123"/>
    </row>
    <row r="58" spans="1:19" s="12" customFormat="1" ht="14.25" x14ac:dyDescent="0.2">
      <c r="B58" s="265"/>
      <c r="E58" s="265"/>
      <c r="F58" s="30"/>
      <c r="G58" s="122"/>
      <c r="H58" s="141"/>
      <c r="I58" s="285"/>
    </row>
    <row r="59" spans="1:19" s="12" customFormat="1" ht="14.25" x14ac:dyDescent="0.2">
      <c r="A59" s="16" t="s">
        <v>255</v>
      </c>
      <c r="B59" s="265"/>
      <c r="C59" s="288"/>
      <c r="D59" s="314" t="s">
        <v>96</v>
      </c>
      <c r="E59" s="30"/>
      <c r="F59" s="122" t="s">
        <v>97</v>
      </c>
      <c r="G59" s="122"/>
      <c r="H59" s="141"/>
      <c r="I59" s="123"/>
    </row>
    <row r="60" spans="1:19" s="12" customFormat="1" ht="27.75" customHeight="1" thickBot="1" x14ac:dyDescent="0.3">
      <c r="A60" s="520"/>
      <c r="B60" s="521"/>
      <c r="C60" s="522"/>
      <c r="D60" s="293"/>
      <c r="E60" s="316"/>
      <c r="F60" s="523"/>
      <c r="G60" s="524"/>
      <c r="H60" s="525"/>
      <c r="I60" s="526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s="12" customFormat="1" ht="14.25" x14ac:dyDescent="0.2">
      <c r="B61" s="265"/>
      <c r="E61" s="265"/>
      <c r="F61" s="30"/>
      <c r="G61" s="122"/>
      <c r="H61" s="141"/>
      <c r="I61" s="123"/>
    </row>
    <row r="62" spans="1:19" s="12" customFormat="1" ht="14.25" x14ac:dyDescent="0.2">
      <c r="B62" s="265"/>
      <c r="E62" s="265"/>
      <c r="F62" s="30"/>
      <c r="G62" s="122"/>
      <c r="H62" s="141"/>
      <c r="I62" s="123"/>
    </row>
    <row r="63" spans="1:19" s="12" customFormat="1" ht="14.25" x14ac:dyDescent="0.2">
      <c r="B63" s="265"/>
      <c r="E63" s="265"/>
      <c r="F63" s="30"/>
      <c r="G63" s="122"/>
      <c r="H63" s="141"/>
      <c r="I63" s="123"/>
    </row>
    <row r="64" spans="1:19" s="12" customFormat="1" ht="14.25" x14ac:dyDescent="0.2">
      <c r="B64" s="265"/>
      <c r="E64" s="265"/>
      <c r="F64" s="30"/>
      <c r="G64" s="122"/>
      <c r="H64" s="141"/>
      <c r="I64" s="123"/>
    </row>
    <row r="65" spans="2:9" s="12" customFormat="1" ht="14.25" x14ac:dyDescent="0.2">
      <c r="B65" s="265"/>
      <c r="E65" s="265"/>
      <c r="F65" s="30"/>
      <c r="G65" s="122"/>
      <c r="H65" s="141"/>
      <c r="I65" s="123"/>
    </row>
    <row r="66" spans="2:9" s="12" customFormat="1" ht="14.25" x14ac:dyDescent="0.2">
      <c r="B66" s="265"/>
      <c r="E66" s="265"/>
      <c r="F66" s="30"/>
      <c r="G66" s="122"/>
      <c r="H66" s="141"/>
      <c r="I66" s="123"/>
    </row>
    <row r="67" spans="2:9" s="12" customFormat="1" ht="14.25" x14ac:dyDescent="0.2">
      <c r="B67" s="265"/>
      <c r="E67" s="265"/>
      <c r="F67" s="30"/>
      <c r="G67" s="122"/>
      <c r="H67" s="141"/>
      <c r="I67" s="123"/>
    </row>
  </sheetData>
  <sheetProtection password="CF35" sheet="1" objects="1" scenarios="1"/>
  <sortState ref="A26:S29">
    <sortCondition ref="C26:C29"/>
  </sortState>
  <pageMargins left="0.51181102362204722" right="0.51181102362204722" top="0.94488188976377963" bottom="0.55118110236220474" header="0.31496062992125984" footer="0.31496062992125984"/>
  <pageSetup paperSize="9" scale="86" fitToHeight="0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15</vt:i4>
      </vt:variant>
      <vt:variant>
        <vt:lpstr>Imenovani obsegi</vt:lpstr>
      </vt:variant>
      <vt:variant>
        <vt:i4>10</vt:i4>
      </vt:variant>
    </vt:vector>
  </HeadingPairs>
  <TitlesOfParts>
    <vt:vector size="25" baseType="lpstr">
      <vt:lpstr>List1</vt:lpstr>
      <vt:lpstr>Podatki o gosp. subjektu</vt:lpstr>
      <vt:lpstr>SKLOP 1 Mleko in ...</vt:lpstr>
      <vt:lpstr>SKLOP 2 Meso in..</vt:lpstr>
      <vt:lpstr>SKLOP 3 DELIKATESA, SIRI</vt:lpstr>
      <vt:lpstr>SKLOP 4 SPB</vt:lpstr>
      <vt:lpstr>SKLOP 5 zam. živila, zelenjava </vt:lpstr>
      <vt:lpstr>SKLOP 6 ZAMRZN. ŽIVIL -priloge</vt:lpstr>
      <vt:lpstr> SKLOP 7 RIBE sveže in zamrznje</vt:lpstr>
      <vt:lpstr>SKLOP 8 KRUH IN PEKOVSKI IZDELK</vt:lpstr>
      <vt:lpstr>SKLOP 9 - SLAŠČICE</vt:lpstr>
      <vt:lpstr>SKLOP 10 PICE</vt:lpstr>
      <vt:lpstr>SKLOP 11 SADJE...</vt:lpstr>
      <vt:lpstr>SKLOP 12 DIETNI IZDELKI</vt:lpstr>
      <vt:lpstr>SKLOP 13 Eko MLEČNI IZD, KEFIR</vt:lpstr>
      <vt:lpstr>'SKLOP 1 Mleko in ...'!Tiskanje_naslovov</vt:lpstr>
      <vt:lpstr>'SKLOP 11 SADJE...'!Tiskanje_naslovov</vt:lpstr>
      <vt:lpstr>'SKLOP 12 DIETNI IZDELKI'!Tiskanje_naslovov</vt:lpstr>
      <vt:lpstr>'SKLOP 13 Eko MLEČNI IZD, KEFIR'!Tiskanje_naslovov</vt:lpstr>
      <vt:lpstr>'SKLOP 2 Meso in..'!Tiskanje_naslovov</vt:lpstr>
      <vt:lpstr>'SKLOP 4 SPB'!Tiskanje_naslovov</vt:lpstr>
      <vt:lpstr>'SKLOP 5 zam. živila, zelenjava '!Tiskanje_naslovov</vt:lpstr>
      <vt:lpstr>'SKLOP 6 ZAMRZN. ŽIVIL -priloge'!Tiskanje_naslovov</vt:lpstr>
      <vt:lpstr>'SKLOP 8 KRUH IN PEKOVSKI IZDELK'!Tiskanje_naslovov</vt:lpstr>
      <vt:lpstr>'SKLOP 9 - SLAŠČICE'!Tiskanje_naslovov</vt:lpstr>
    </vt:vector>
  </TitlesOfParts>
  <Company>Ministrstvo za šolstvo in šport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Bojana</cp:lastModifiedBy>
  <cp:lastPrinted>2019-03-12T09:16:40Z</cp:lastPrinted>
  <dcterms:created xsi:type="dcterms:W3CDTF">2011-03-24T09:33:00Z</dcterms:created>
  <dcterms:modified xsi:type="dcterms:W3CDTF">2019-03-13T05:50:30Z</dcterms:modified>
</cp:coreProperties>
</file>